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8b23fefe2a598f3/デスクトップ/ohitorisama/"/>
    </mc:Choice>
  </mc:AlternateContent>
  <xr:revisionPtr revIDLastSave="0" documentId="8_{BAD4E751-888F-42B7-AA49-FDDFCC50957B}" xr6:coauthVersionLast="47" xr6:coauthVersionMax="47" xr10:uidLastSave="{00000000-0000-0000-0000-000000000000}"/>
  <bookViews>
    <workbookView xWindow="14115" yWindow="1485" windowWidth="11295" windowHeight="12600" tabRatio="720" firstSheet="9" activeTab="11" xr2:uid="{00000000-000D-0000-FFFF-FFFF00000000}"/>
  </bookViews>
  <sheets>
    <sheet name="キャッシュフロー (1)" sheetId="1" r:id="rId1"/>
    <sheet name="グラフ (1)" sheetId="2" r:id="rId2"/>
    <sheet name="キャッシュフロー (2)" sheetId="15" r:id="rId3"/>
    <sheet name="グラフ (2)" sheetId="16" r:id="rId4"/>
    <sheet name="キャッシュフロー (3)" sheetId="17" r:id="rId5"/>
    <sheet name="グラフ (3)" sheetId="18" r:id="rId6"/>
    <sheet name="キャッシュフロー (4)" sheetId="19" r:id="rId7"/>
    <sheet name="グラフ (4)" sheetId="20" r:id="rId8"/>
    <sheet name="キャッシュフロー (5)" sheetId="21" r:id="rId9"/>
    <sheet name="グラフ (5)" sheetId="22" r:id="rId10"/>
    <sheet name="キャッシュフロー (6)" sheetId="23" r:id="rId11"/>
    <sheet name="グラフ (6)" sheetId="2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3" l="1"/>
  <c r="C21" i="23"/>
  <c r="D20" i="23"/>
  <c r="C20" i="23"/>
  <c r="E19" i="23"/>
  <c r="F19" i="23" s="1"/>
  <c r="C17" i="23"/>
  <c r="C16" i="23"/>
  <c r="D15" i="23"/>
  <c r="C15" i="23"/>
  <c r="F9" i="23"/>
  <c r="F8" i="23"/>
  <c r="U7" i="23"/>
  <c r="F7" i="23"/>
  <c r="L5" i="23"/>
  <c r="M5" i="23" s="1"/>
  <c r="N5" i="23" s="1"/>
  <c r="O5" i="23" s="1"/>
  <c r="P5" i="23" s="1"/>
  <c r="Q5" i="23" s="1"/>
  <c r="R5" i="23" s="1"/>
  <c r="S5" i="23" s="1"/>
  <c r="T5" i="23" s="1"/>
  <c r="E17" i="23" s="1"/>
  <c r="M4" i="23"/>
  <c r="N4" i="23" s="1"/>
  <c r="O4" i="23" s="1"/>
  <c r="P4" i="23" s="1"/>
  <c r="Q4" i="23" s="1"/>
  <c r="R4" i="23" s="1"/>
  <c r="S4" i="23" s="1"/>
  <c r="T4" i="23" s="1"/>
  <c r="E16" i="23" s="1"/>
  <c r="L4" i="23"/>
  <c r="G2" i="23"/>
  <c r="D21" i="21"/>
  <c r="C21" i="21"/>
  <c r="D20" i="21"/>
  <c r="C20" i="21"/>
  <c r="F19" i="21"/>
  <c r="G19" i="21" s="1"/>
  <c r="E19" i="21"/>
  <c r="C17" i="21"/>
  <c r="C16" i="21"/>
  <c r="D15" i="21"/>
  <c r="C15" i="21"/>
  <c r="F10" i="21"/>
  <c r="G9" i="21"/>
  <c r="F9" i="21"/>
  <c r="G8" i="21"/>
  <c r="F8" i="21"/>
  <c r="V7" i="21"/>
  <c r="U7" i="21"/>
  <c r="F7" i="21"/>
  <c r="G7" i="21" s="1"/>
  <c r="M5" i="21"/>
  <c r="N5" i="21" s="1"/>
  <c r="O5" i="21" s="1"/>
  <c r="P5" i="21" s="1"/>
  <c r="Q5" i="21" s="1"/>
  <c r="R5" i="21" s="1"/>
  <c r="S5" i="21" s="1"/>
  <c r="T5" i="21" s="1"/>
  <c r="E17" i="21" s="1"/>
  <c r="L5" i="21"/>
  <c r="N4" i="21"/>
  <c r="O4" i="21" s="1"/>
  <c r="P4" i="21" s="1"/>
  <c r="Q4" i="21" s="1"/>
  <c r="R4" i="21" s="1"/>
  <c r="S4" i="21" s="1"/>
  <c r="T4" i="21" s="1"/>
  <c r="E16" i="21" s="1"/>
  <c r="M4" i="21"/>
  <c r="L4" i="21"/>
  <c r="F3" i="21"/>
  <c r="G3" i="21" s="1"/>
  <c r="H2" i="21"/>
  <c r="H8" i="21" s="1"/>
  <c r="G2" i="21"/>
  <c r="D21" i="19"/>
  <c r="C21" i="19"/>
  <c r="D20" i="19"/>
  <c r="C20" i="19"/>
  <c r="F19" i="19"/>
  <c r="G19" i="19" s="1"/>
  <c r="E19" i="19"/>
  <c r="C17" i="19"/>
  <c r="C16" i="19"/>
  <c r="D15" i="19"/>
  <c r="C15" i="19"/>
  <c r="G9" i="19"/>
  <c r="F9" i="19"/>
  <c r="G8" i="19"/>
  <c r="F8" i="19"/>
  <c r="V7" i="19"/>
  <c r="U7" i="19"/>
  <c r="F7" i="19"/>
  <c r="G7" i="19" s="1"/>
  <c r="H7" i="19" s="1"/>
  <c r="M5" i="19"/>
  <c r="N5" i="19" s="1"/>
  <c r="O5" i="19" s="1"/>
  <c r="P5" i="19" s="1"/>
  <c r="Q5" i="19" s="1"/>
  <c r="R5" i="19" s="1"/>
  <c r="S5" i="19" s="1"/>
  <c r="T5" i="19" s="1"/>
  <c r="E17" i="19" s="1"/>
  <c r="L5" i="19"/>
  <c r="N4" i="19"/>
  <c r="O4" i="19" s="1"/>
  <c r="P4" i="19" s="1"/>
  <c r="Q4" i="19" s="1"/>
  <c r="R4" i="19" s="1"/>
  <c r="S4" i="19" s="1"/>
  <c r="T4" i="19" s="1"/>
  <c r="E16" i="19" s="1"/>
  <c r="M4" i="19"/>
  <c r="L4" i="19"/>
  <c r="F3" i="19"/>
  <c r="G3" i="19" s="1"/>
  <c r="H2" i="19"/>
  <c r="H8" i="19" s="1"/>
  <c r="G2" i="19"/>
  <c r="D21" i="17"/>
  <c r="C21" i="17"/>
  <c r="D20" i="17"/>
  <c r="C20" i="17"/>
  <c r="E19" i="17"/>
  <c r="F19" i="17" s="1"/>
  <c r="C17" i="17"/>
  <c r="C16" i="17"/>
  <c r="D15" i="17"/>
  <c r="C15" i="17"/>
  <c r="F9" i="17"/>
  <c r="F8" i="17"/>
  <c r="U7" i="17"/>
  <c r="G7" i="17"/>
  <c r="H7" i="17" s="1"/>
  <c r="F7" i="17"/>
  <c r="L5" i="17"/>
  <c r="M5" i="17" s="1"/>
  <c r="N5" i="17" s="1"/>
  <c r="O5" i="17" s="1"/>
  <c r="P5" i="17" s="1"/>
  <c r="Q5" i="17" s="1"/>
  <c r="R5" i="17" s="1"/>
  <c r="S5" i="17" s="1"/>
  <c r="T5" i="17" s="1"/>
  <c r="E17" i="17" s="1"/>
  <c r="L4" i="17"/>
  <c r="M4" i="17" s="1"/>
  <c r="N4" i="17" s="1"/>
  <c r="O4" i="17" s="1"/>
  <c r="P4" i="17" s="1"/>
  <c r="Q4" i="17" s="1"/>
  <c r="R4" i="17" s="1"/>
  <c r="S4" i="17" s="1"/>
  <c r="T4" i="17" s="1"/>
  <c r="E16" i="17" s="1"/>
  <c r="G2" i="17"/>
  <c r="D21" i="15"/>
  <c r="C21" i="15"/>
  <c r="D20" i="15"/>
  <c r="C20" i="15"/>
  <c r="F19" i="15"/>
  <c r="G19" i="15" s="1"/>
  <c r="E19" i="15"/>
  <c r="C17" i="15"/>
  <c r="C16" i="15"/>
  <c r="D15" i="15"/>
  <c r="C15" i="15"/>
  <c r="G9" i="15"/>
  <c r="F9" i="15"/>
  <c r="F8" i="15"/>
  <c r="V7" i="15"/>
  <c r="U7" i="15"/>
  <c r="F7" i="15"/>
  <c r="F10" i="15" s="1"/>
  <c r="L5" i="15"/>
  <c r="M5" i="15" s="1"/>
  <c r="N5" i="15" s="1"/>
  <c r="O5" i="15" s="1"/>
  <c r="P5" i="15" s="1"/>
  <c r="Q5" i="15" s="1"/>
  <c r="R5" i="15" s="1"/>
  <c r="S5" i="15" s="1"/>
  <c r="T5" i="15" s="1"/>
  <c r="E17" i="15" s="1"/>
  <c r="L4" i="15"/>
  <c r="M4" i="15" s="1"/>
  <c r="N4" i="15" s="1"/>
  <c r="O4" i="15" s="1"/>
  <c r="P4" i="15" s="1"/>
  <c r="Q4" i="15" s="1"/>
  <c r="R4" i="15" s="1"/>
  <c r="S4" i="15" s="1"/>
  <c r="T4" i="15" s="1"/>
  <c r="E16" i="15" s="1"/>
  <c r="H2" i="15"/>
  <c r="H8" i="15" s="1"/>
  <c r="G2" i="15"/>
  <c r="G8" i="15" s="1"/>
  <c r="C21" i="1"/>
  <c r="E19" i="1"/>
  <c r="U7" i="1" s="1"/>
  <c r="D21" i="1"/>
  <c r="D20" i="1"/>
  <c r="C20" i="1"/>
  <c r="C17" i="1"/>
  <c r="C16" i="1"/>
  <c r="D15" i="1"/>
  <c r="C15" i="1"/>
  <c r="F8" i="1"/>
  <c r="F9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AJ7" i="1" s="1"/>
  <c r="L5" i="1"/>
  <c r="M5" i="1" s="1"/>
  <c r="N5" i="1" s="1"/>
  <c r="O5" i="1" s="1"/>
  <c r="P5" i="1" s="1"/>
  <c r="Q5" i="1" s="1"/>
  <c r="R5" i="1" s="1"/>
  <c r="S5" i="1" s="1"/>
  <c r="T5" i="1" s="1"/>
  <c r="E17" i="1" s="1"/>
  <c r="F17" i="1" s="1"/>
  <c r="G17" i="1" s="1"/>
  <c r="W5" i="1" s="1"/>
  <c r="L4" i="1"/>
  <c r="M4" i="1" s="1"/>
  <c r="N4" i="1" s="1"/>
  <c r="O4" i="1" s="1"/>
  <c r="P4" i="1" s="1"/>
  <c r="Q4" i="1" s="1"/>
  <c r="R4" i="1" s="1"/>
  <c r="S4" i="1" s="1"/>
  <c r="T4" i="1" s="1"/>
  <c r="E16" i="1" s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AJ4" i="1" s="1"/>
  <c r="F10" i="23" l="1"/>
  <c r="U5" i="23"/>
  <c r="F17" i="23"/>
  <c r="G19" i="23"/>
  <c r="V7" i="23"/>
  <c r="F16" i="23"/>
  <c r="U4" i="23"/>
  <c r="G7" i="23"/>
  <c r="H2" i="23"/>
  <c r="G9" i="23"/>
  <c r="F3" i="23"/>
  <c r="F6" i="23" s="1"/>
  <c r="F11" i="23" s="1"/>
  <c r="F12" i="23" s="1"/>
  <c r="G8" i="23"/>
  <c r="H7" i="21"/>
  <c r="G10" i="21"/>
  <c r="U5" i="21"/>
  <c r="F17" i="21"/>
  <c r="F16" i="21"/>
  <c r="U4" i="21"/>
  <c r="I7" i="21"/>
  <c r="H10" i="21"/>
  <c r="H19" i="21"/>
  <c r="W7" i="21"/>
  <c r="G6" i="21"/>
  <c r="G11" i="21" s="1"/>
  <c r="H3" i="21"/>
  <c r="H6" i="21" s="1"/>
  <c r="H11" i="21" s="1"/>
  <c r="I2" i="21"/>
  <c r="H9" i="21"/>
  <c r="F6" i="21"/>
  <c r="F11" i="21" s="1"/>
  <c r="F12" i="21" s="1"/>
  <c r="F10" i="19"/>
  <c r="G10" i="19"/>
  <c r="F16" i="19"/>
  <c r="U4" i="19"/>
  <c r="I7" i="19"/>
  <c r="H10" i="19"/>
  <c r="U5" i="19"/>
  <c r="F17" i="19"/>
  <c r="H19" i="19"/>
  <c r="W7" i="19"/>
  <c r="G6" i="19"/>
  <c r="G11" i="19" s="1"/>
  <c r="H3" i="19"/>
  <c r="H6" i="19" s="1"/>
  <c r="I2" i="19"/>
  <c r="H9" i="19"/>
  <c r="F6" i="19"/>
  <c r="F10" i="17"/>
  <c r="F16" i="17"/>
  <c r="U4" i="17"/>
  <c r="G3" i="17"/>
  <c r="G6" i="17" s="1"/>
  <c r="G19" i="17"/>
  <c r="V7" i="17"/>
  <c r="U5" i="17"/>
  <c r="F17" i="17"/>
  <c r="I7" i="17"/>
  <c r="H2" i="17"/>
  <c r="G9" i="17"/>
  <c r="F3" i="17"/>
  <c r="F6" i="17" s="1"/>
  <c r="F11" i="17" s="1"/>
  <c r="F12" i="17" s="1"/>
  <c r="G8" i="17"/>
  <c r="F16" i="15"/>
  <c r="U4" i="15"/>
  <c r="H19" i="15"/>
  <c r="W7" i="15"/>
  <c r="U5" i="15"/>
  <c r="F17" i="15"/>
  <c r="G7" i="15"/>
  <c r="I2" i="15"/>
  <c r="H9" i="15"/>
  <c r="F3" i="15"/>
  <c r="AI7" i="1"/>
  <c r="AH7" i="1"/>
  <c r="AE7" i="1"/>
  <c r="Z7" i="1"/>
  <c r="AF7" i="1"/>
  <c r="X7" i="1"/>
  <c r="AA7" i="1"/>
  <c r="W7" i="1"/>
  <c r="V7" i="1"/>
  <c r="AG7" i="1"/>
  <c r="AD7" i="1"/>
  <c r="AC7" i="1"/>
  <c r="AB7" i="1"/>
  <c r="Y7" i="1"/>
  <c r="AI4" i="1"/>
  <c r="W4" i="1"/>
  <c r="AH4" i="1"/>
  <c r="U4" i="1"/>
  <c r="Z4" i="1"/>
  <c r="AC4" i="1"/>
  <c r="AA4" i="1"/>
  <c r="AB4" i="1"/>
  <c r="AE4" i="1"/>
  <c r="V4" i="1"/>
  <c r="AD4" i="1"/>
  <c r="V5" i="1"/>
  <c r="X4" i="1"/>
  <c r="AF4" i="1"/>
  <c r="U5" i="1"/>
  <c r="Y4" i="1"/>
  <c r="AG4" i="1"/>
  <c r="F10" i="1"/>
  <c r="H17" i="1"/>
  <c r="X5" i="1" s="1"/>
  <c r="G2" i="1"/>
  <c r="H8" i="23" l="1"/>
  <c r="H9" i="23"/>
  <c r="I2" i="23"/>
  <c r="H3" i="23"/>
  <c r="H6" i="23" s="1"/>
  <c r="G16" i="23"/>
  <c r="V4" i="23"/>
  <c r="V5" i="23"/>
  <c r="G17" i="23"/>
  <c r="H7" i="23"/>
  <c r="G10" i="23"/>
  <c r="H19" i="23"/>
  <c r="W7" i="23"/>
  <c r="G3" i="23"/>
  <c r="G6" i="23" s="1"/>
  <c r="I9" i="21"/>
  <c r="J2" i="21"/>
  <c r="I8" i="21"/>
  <c r="I10" i="21" s="1"/>
  <c r="I3" i="21"/>
  <c r="I6" i="21" s="1"/>
  <c r="X7" i="21"/>
  <c r="I19" i="21"/>
  <c r="G16" i="21"/>
  <c r="V4" i="21"/>
  <c r="G12" i="21"/>
  <c r="H12" i="21" s="1"/>
  <c r="V5" i="21"/>
  <c r="G17" i="21"/>
  <c r="J7" i="21"/>
  <c r="F11" i="19"/>
  <c r="F12" i="19" s="1"/>
  <c r="H11" i="19"/>
  <c r="I9" i="19"/>
  <c r="J2" i="19"/>
  <c r="I3" i="19"/>
  <c r="I6" i="19" s="1"/>
  <c r="I8" i="19"/>
  <c r="I10" i="19" s="1"/>
  <c r="X7" i="19"/>
  <c r="I19" i="19"/>
  <c r="V5" i="19"/>
  <c r="G17" i="19"/>
  <c r="J7" i="19"/>
  <c r="G12" i="19"/>
  <c r="H12" i="19" s="1"/>
  <c r="G16" i="19"/>
  <c r="V4" i="19"/>
  <c r="G10" i="17"/>
  <c r="H8" i="17"/>
  <c r="H9" i="17"/>
  <c r="I2" i="17"/>
  <c r="H3" i="17"/>
  <c r="H6" i="17" s="1"/>
  <c r="J7" i="17"/>
  <c r="V5" i="17"/>
  <c r="G17" i="17"/>
  <c r="H19" i="17"/>
  <c r="W7" i="17"/>
  <c r="G11" i="17"/>
  <c r="G12" i="17" s="1"/>
  <c r="G16" i="17"/>
  <c r="V4" i="17"/>
  <c r="V5" i="15"/>
  <c r="G17" i="15"/>
  <c r="I9" i="15"/>
  <c r="J2" i="15"/>
  <c r="I8" i="15"/>
  <c r="H7" i="15"/>
  <c r="G10" i="15"/>
  <c r="X7" i="15"/>
  <c r="I19" i="15"/>
  <c r="G3" i="15"/>
  <c r="F6" i="15"/>
  <c r="F11" i="15" s="1"/>
  <c r="F12" i="15" s="1"/>
  <c r="G16" i="15"/>
  <c r="V4" i="15"/>
  <c r="I17" i="1"/>
  <c r="Y5" i="1" s="1"/>
  <c r="F3" i="1"/>
  <c r="F6" i="1" s="1"/>
  <c r="F11" i="1" s="1"/>
  <c r="F12" i="1" s="1"/>
  <c r="G8" i="1"/>
  <c r="G9" i="1"/>
  <c r="H2" i="1"/>
  <c r="X7" i="23" l="1"/>
  <c r="I19" i="23"/>
  <c r="I7" i="23"/>
  <c r="H10" i="23"/>
  <c r="H11" i="23" s="1"/>
  <c r="I9" i="23"/>
  <c r="J2" i="23"/>
  <c r="I8" i="23"/>
  <c r="I3" i="23"/>
  <c r="I6" i="23" s="1"/>
  <c r="H16" i="23"/>
  <c r="W4" i="23"/>
  <c r="G11" i="23"/>
  <c r="G12" i="23" s="1"/>
  <c r="W5" i="23"/>
  <c r="H17" i="23"/>
  <c r="W5" i="21"/>
  <c r="H17" i="21"/>
  <c r="Y7" i="21"/>
  <c r="J19" i="21"/>
  <c r="H16" i="21"/>
  <c r="W4" i="21"/>
  <c r="I11" i="21"/>
  <c r="I12" i="21" s="1"/>
  <c r="J9" i="21"/>
  <c r="K2" i="21"/>
  <c r="J3" i="21"/>
  <c r="J6" i="21" s="1"/>
  <c r="J8" i="21"/>
  <c r="K7" i="21"/>
  <c r="W5" i="19"/>
  <c r="H17" i="19"/>
  <c r="K7" i="19"/>
  <c r="Y7" i="19"/>
  <c r="J19" i="19"/>
  <c r="J9" i="19"/>
  <c r="K2" i="19"/>
  <c r="J3" i="19"/>
  <c r="J6" i="19" s="1"/>
  <c r="J8" i="19"/>
  <c r="J10" i="19" s="1"/>
  <c r="I11" i="19"/>
  <c r="I12" i="19" s="1"/>
  <c r="H16" i="19"/>
  <c r="W4" i="19"/>
  <c r="H17" i="17"/>
  <c r="W5" i="17"/>
  <c r="I8" i="17"/>
  <c r="I9" i="17"/>
  <c r="J2" i="17"/>
  <c r="I3" i="17"/>
  <c r="I6" i="17" s="1"/>
  <c r="X7" i="17"/>
  <c r="I19" i="17"/>
  <c r="K7" i="17"/>
  <c r="H16" i="17"/>
  <c r="W4" i="17"/>
  <c r="H10" i="17"/>
  <c r="H11" i="17" s="1"/>
  <c r="H12" i="17" s="1"/>
  <c r="Y7" i="15"/>
  <c r="J19" i="15"/>
  <c r="G6" i="15"/>
  <c r="G11" i="15" s="1"/>
  <c r="G12" i="15" s="1"/>
  <c r="H3" i="15"/>
  <c r="I7" i="15"/>
  <c r="H10" i="15"/>
  <c r="H16" i="15"/>
  <c r="W4" i="15"/>
  <c r="W5" i="15"/>
  <c r="H17" i="15"/>
  <c r="J9" i="15"/>
  <c r="K2" i="15"/>
  <c r="J8" i="15"/>
  <c r="J17" i="1"/>
  <c r="Z5" i="1" s="1"/>
  <c r="G10" i="1"/>
  <c r="G3" i="1"/>
  <c r="G6" i="1" s="1"/>
  <c r="H8" i="1"/>
  <c r="H9" i="1"/>
  <c r="I2" i="1"/>
  <c r="H12" i="23" l="1"/>
  <c r="I16" i="23"/>
  <c r="X4" i="23"/>
  <c r="J9" i="23"/>
  <c r="K2" i="23"/>
  <c r="J3" i="23"/>
  <c r="J6" i="23" s="1"/>
  <c r="J8" i="23"/>
  <c r="J7" i="23"/>
  <c r="I10" i="23"/>
  <c r="I11" i="23" s="1"/>
  <c r="Y7" i="23"/>
  <c r="J19" i="23"/>
  <c r="X5" i="23"/>
  <c r="I17" i="23"/>
  <c r="J10" i="21"/>
  <c r="J11" i="21"/>
  <c r="J12" i="21" s="1"/>
  <c r="X5" i="21"/>
  <c r="I17" i="21"/>
  <c r="I16" i="21"/>
  <c r="X4" i="21"/>
  <c r="Z7" i="21"/>
  <c r="K19" i="21"/>
  <c r="L7" i="21"/>
  <c r="K9" i="21"/>
  <c r="K10" i="21" s="1"/>
  <c r="L2" i="21"/>
  <c r="K3" i="21"/>
  <c r="K6" i="21" s="1"/>
  <c r="K8" i="21"/>
  <c r="K9" i="19"/>
  <c r="L2" i="19"/>
  <c r="K3" i="19"/>
  <c r="K6" i="19" s="1"/>
  <c r="K8" i="19"/>
  <c r="K10" i="19" s="1"/>
  <c r="L7" i="19"/>
  <c r="I16" i="19"/>
  <c r="X4" i="19"/>
  <c r="X5" i="19"/>
  <c r="I17" i="19"/>
  <c r="J11" i="19"/>
  <c r="J12" i="19" s="1"/>
  <c r="Z7" i="19"/>
  <c r="K19" i="19"/>
  <c r="L7" i="17"/>
  <c r="Y7" i="17"/>
  <c r="J19" i="17"/>
  <c r="J9" i="17"/>
  <c r="K2" i="17"/>
  <c r="J3" i="17"/>
  <c r="J6" i="17" s="1"/>
  <c r="J8" i="17"/>
  <c r="J10" i="17" s="1"/>
  <c r="I10" i="17"/>
  <c r="I11" i="17" s="1"/>
  <c r="I12" i="17" s="1"/>
  <c r="I16" i="17"/>
  <c r="X4" i="17"/>
  <c r="X5" i="17"/>
  <c r="I17" i="17"/>
  <c r="H6" i="15"/>
  <c r="H11" i="15" s="1"/>
  <c r="H12" i="15" s="1"/>
  <c r="I3" i="15"/>
  <c r="X5" i="15"/>
  <c r="I17" i="15"/>
  <c r="I16" i="15"/>
  <c r="X4" i="15"/>
  <c r="J7" i="15"/>
  <c r="I10" i="15"/>
  <c r="Z7" i="15"/>
  <c r="K19" i="15"/>
  <c r="L2" i="15"/>
  <c r="K9" i="15"/>
  <c r="K8" i="15"/>
  <c r="K17" i="1"/>
  <c r="AA5" i="1" s="1"/>
  <c r="H10" i="1"/>
  <c r="H3" i="1"/>
  <c r="I3" i="1" s="1"/>
  <c r="I9" i="1"/>
  <c r="I8" i="1"/>
  <c r="G11" i="1"/>
  <c r="G12" i="1" s="1"/>
  <c r="J2" i="1"/>
  <c r="K7" i="23" l="1"/>
  <c r="J10" i="23"/>
  <c r="J11" i="23"/>
  <c r="K9" i="23"/>
  <c r="L2" i="23"/>
  <c r="K3" i="23"/>
  <c r="K6" i="23" s="1"/>
  <c r="K8" i="23"/>
  <c r="Y4" i="23"/>
  <c r="J16" i="23"/>
  <c r="Y5" i="23"/>
  <c r="J17" i="23"/>
  <c r="Z7" i="23"/>
  <c r="K19" i="23"/>
  <c r="I12" i="23"/>
  <c r="AA7" i="21"/>
  <c r="L19" i="21"/>
  <c r="J16" i="21"/>
  <c r="Y4" i="21"/>
  <c r="Y5" i="21"/>
  <c r="J17" i="21"/>
  <c r="M7" i="21"/>
  <c r="K11" i="21"/>
  <c r="K12" i="21" s="1"/>
  <c r="L9" i="21"/>
  <c r="M2" i="21"/>
  <c r="L3" i="21"/>
  <c r="L6" i="21" s="1"/>
  <c r="L8" i="21"/>
  <c r="Y5" i="19"/>
  <c r="J17" i="19"/>
  <c r="Y4" i="19"/>
  <c r="J16" i="19"/>
  <c r="K11" i="19"/>
  <c r="K12" i="19" s="1"/>
  <c r="M7" i="19"/>
  <c r="L10" i="19"/>
  <c r="AA7" i="19"/>
  <c r="L19" i="19"/>
  <c r="M2" i="19"/>
  <c r="L9" i="19"/>
  <c r="L3" i="19"/>
  <c r="L6" i="19" s="1"/>
  <c r="L8" i="19"/>
  <c r="J11" i="17"/>
  <c r="J12" i="17" s="1"/>
  <c r="L2" i="17"/>
  <c r="K3" i="17"/>
  <c r="K6" i="17" s="1"/>
  <c r="K9" i="17"/>
  <c r="K8" i="17"/>
  <c r="K10" i="17" s="1"/>
  <c r="Z7" i="17"/>
  <c r="K19" i="17"/>
  <c r="Y5" i="17"/>
  <c r="J17" i="17"/>
  <c r="M7" i="17"/>
  <c r="Y4" i="17"/>
  <c r="J16" i="17"/>
  <c r="Y4" i="15"/>
  <c r="J16" i="15"/>
  <c r="J17" i="15"/>
  <c r="Y5" i="15"/>
  <c r="AA7" i="15"/>
  <c r="L19" i="15"/>
  <c r="K7" i="15"/>
  <c r="J10" i="15"/>
  <c r="I6" i="15"/>
  <c r="I11" i="15" s="1"/>
  <c r="I12" i="15" s="1"/>
  <c r="J3" i="15"/>
  <c r="L9" i="15"/>
  <c r="M2" i="15"/>
  <c r="L8" i="15"/>
  <c r="L17" i="1"/>
  <c r="AB5" i="1" s="1"/>
  <c r="H6" i="1"/>
  <c r="H11" i="1" s="1"/>
  <c r="H12" i="1" s="1"/>
  <c r="J8" i="1"/>
  <c r="J9" i="1"/>
  <c r="J3" i="1"/>
  <c r="I6" i="1"/>
  <c r="I10" i="1"/>
  <c r="K2" i="1"/>
  <c r="J12" i="23" l="1"/>
  <c r="Z5" i="23"/>
  <c r="K17" i="23"/>
  <c r="AA7" i="23"/>
  <c r="L19" i="23"/>
  <c r="Z4" i="23"/>
  <c r="K16" i="23"/>
  <c r="K11" i="23"/>
  <c r="K12" i="23" s="1"/>
  <c r="L9" i="23"/>
  <c r="M2" i="23"/>
  <c r="L3" i="23"/>
  <c r="L6" i="23" s="1"/>
  <c r="L8" i="23"/>
  <c r="L7" i="23"/>
  <c r="K10" i="23"/>
  <c r="L10" i="21"/>
  <c r="Z5" i="21"/>
  <c r="K17" i="21"/>
  <c r="Z4" i="21"/>
  <c r="K16" i="21"/>
  <c r="AB7" i="21"/>
  <c r="M19" i="21"/>
  <c r="N7" i="21"/>
  <c r="L11" i="21"/>
  <c r="L12" i="21" s="1"/>
  <c r="M9" i="21"/>
  <c r="M10" i="21" s="1"/>
  <c r="N2" i="21"/>
  <c r="M3" i="21"/>
  <c r="M6" i="21" s="1"/>
  <c r="M8" i="21"/>
  <c r="M9" i="19"/>
  <c r="N2" i="19"/>
  <c r="M3" i="19"/>
  <c r="M6" i="19" s="1"/>
  <c r="M8" i="19"/>
  <c r="M10" i="19" s="1"/>
  <c r="N7" i="19"/>
  <c r="M19" i="19"/>
  <c r="AB7" i="19"/>
  <c r="Z4" i="19"/>
  <c r="K16" i="19"/>
  <c r="Z5" i="19"/>
  <c r="K17" i="19"/>
  <c r="L11" i="19"/>
  <c r="L12" i="19" s="1"/>
  <c r="N7" i="17"/>
  <c r="Z5" i="17"/>
  <c r="K17" i="17"/>
  <c r="AA7" i="17"/>
  <c r="L19" i="17"/>
  <c r="K11" i="17"/>
  <c r="K12" i="17" s="1"/>
  <c r="Z4" i="17"/>
  <c r="K16" i="17"/>
  <c r="L9" i="17"/>
  <c r="M2" i="17"/>
  <c r="L8" i="17"/>
  <c r="L3" i="17"/>
  <c r="L6" i="17" s="1"/>
  <c r="J6" i="15"/>
  <c r="J11" i="15" s="1"/>
  <c r="J12" i="15" s="1"/>
  <c r="K3" i="15"/>
  <c r="L7" i="15"/>
  <c r="K10" i="15"/>
  <c r="M19" i="15"/>
  <c r="AB7" i="15"/>
  <c r="Z5" i="15"/>
  <c r="K17" i="15"/>
  <c r="M9" i="15"/>
  <c r="M8" i="15"/>
  <c r="N2" i="15"/>
  <c r="Z4" i="15"/>
  <c r="K16" i="15"/>
  <c r="M17" i="1"/>
  <c r="AC5" i="1" s="1"/>
  <c r="J10" i="1"/>
  <c r="K8" i="1"/>
  <c r="K9" i="1"/>
  <c r="K3" i="1"/>
  <c r="J6" i="1"/>
  <c r="I11" i="1"/>
  <c r="I12" i="1" s="1"/>
  <c r="L2" i="1"/>
  <c r="M9" i="23" l="1"/>
  <c r="N2" i="23"/>
  <c r="M3" i="23"/>
  <c r="M6" i="23" s="1"/>
  <c r="M8" i="23"/>
  <c r="M7" i="23"/>
  <c r="L10" i="23"/>
  <c r="L11" i="23" s="1"/>
  <c r="L12" i="23" s="1"/>
  <c r="AA5" i="23"/>
  <c r="L17" i="23"/>
  <c r="AA4" i="23"/>
  <c r="L16" i="23"/>
  <c r="M19" i="23"/>
  <c r="AB7" i="23"/>
  <c r="N19" i="21"/>
  <c r="AC7" i="21"/>
  <c r="AA4" i="21"/>
  <c r="L16" i="21"/>
  <c r="O7" i="21"/>
  <c r="AA5" i="21"/>
  <c r="L17" i="21"/>
  <c r="M11" i="21"/>
  <c r="M12" i="21" s="1"/>
  <c r="N9" i="21"/>
  <c r="O2" i="21"/>
  <c r="N3" i="21"/>
  <c r="N6" i="21" s="1"/>
  <c r="N8" i="21"/>
  <c r="N10" i="21" s="1"/>
  <c r="AA4" i="19"/>
  <c r="L16" i="19"/>
  <c r="AA5" i="19"/>
  <c r="L17" i="19"/>
  <c r="N19" i="19"/>
  <c r="AC7" i="19"/>
  <c r="O7" i="19"/>
  <c r="M11" i="19"/>
  <c r="M12" i="19" s="1"/>
  <c r="N3" i="19"/>
  <c r="N6" i="19" s="1"/>
  <c r="O2" i="19"/>
  <c r="N8" i="19"/>
  <c r="N10" i="19" s="1"/>
  <c r="N9" i="19"/>
  <c r="L10" i="17"/>
  <c r="AA4" i="17"/>
  <c r="L16" i="17"/>
  <c r="AB7" i="17"/>
  <c r="M19" i="17"/>
  <c r="AA5" i="17"/>
  <c r="L17" i="17"/>
  <c r="L11" i="17"/>
  <c r="L12" i="17" s="1"/>
  <c r="O7" i="17"/>
  <c r="M9" i="17"/>
  <c r="N2" i="17"/>
  <c r="M3" i="17"/>
  <c r="M6" i="17" s="1"/>
  <c r="M8" i="17"/>
  <c r="M10" i="17" s="1"/>
  <c r="N19" i="15"/>
  <c r="AC7" i="15"/>
  <c r="M7" i="15"/>
  <c r="L10" i="15"/>
  <c r="AA5" i="15"/>
  <c r="L17" i="15"/>
  <c r="AA4" i="15"/>
  <c r="L16" i="15"/>
  <c r="K6" i="15"/>
  <c r="K11" i="15" s="1"/>
  <c r="K12" i="15" s="1"/>
  <c r="L3" i="15"/>
  <c r="N9" i="15"/>
  <c r="O2" i="15"/>
  <c r="N8" i="15"/>
  <c r="N17" i="1"/>
  <c r="AD5" i="1" s="1"/>
  <c r="K10" i="1"/>
  <c r="L8" i="1"/>
  <c r="L9" i="1"/>
  <c r="L3" i="1"/>
  <c r="K6" i="1"/>
  <c r="J11" i="1"/>
  <c r="J12" i="1" s="1"/>
  <c r="M2" i="1"/>
  <c r="AB5" i="23" l="1"/>
  <c r="M17" i="23"/>
  <c r="AB4" i="23"/>
  <c r="M16" i="23"/>
  <c r="N7" i="23"/>
  <c r="M10" i="23"/>
  <c r="M11" i="23" s="1"/>
  <c r="M12" i="23" s="1"/>
  <c r="O2" i="23"/>
  <c r="N3" i="23"/>
  <c r="N6" i="23" s="1"/>
  <c r="N8" i="23"/>
  <c r="N9" i="23"/>
  <c r="N19" i="23"/>
  <c r="AC7" i="23"/>
  <c r="AB5" i="21"/>
  <c r="M17" i="21"/>
  <c r="P7" i="21"/>
  <c r="O19" i="21"/>
  <c r="AD7" i="21"/>
  <c r="AB4" i="21"/>
  <c r="M16" i="21"/>
  <c r="N11" i="21"/>
  <c r="N12" i="21" s="1"/>
  <c r="O3" i="21"/>
  <c r="O6" i="21" s="1"/>
  <c r="O8" i="21"/>
  <c r="O10" i="21" s="1"/>
  <c r="O9" i="21"/>
  <c r="P2" i="21"/>
  <c r="N11" i="19"/>
  <c r="N12" i="19"/>
  <c r="P7" i="19"/>
  <c r="O19" i="19"/>
  <c r="AD7" i="19"/>
  <c r="AB5" i="19"/>
  <c r="M17" i="19"/>
  <c r="AB4" i="19"/>
  <c r="M16" i="19"/>
  <c r="O3" i="19"/>
  <c r="O6" i="19" s="1"/>
  <c r="O8" i="19"/>
  <c r="O10" i="19" s="1"/>
  <c r="P2" i="19"/>
  <c r="O9" i="19"/>
  <c r="P7" i="17"/>
  <c r="AB5" i="17"/>
  <c r="M17" i="17"/>
  <c r="N19" i="17"/>
  <c r="AC7" i="17"/>
  <c r="AB4" i="17"/>
  <c r="M16" i="17"/>
  <c r="M11" i="17"/>
  <c r="M12" i="17" s="1"/>
  <c r="N9" i="17"/>
  <c r="N3" i="17"/>
  <c r="N6" i="17" s="1"/>
  <c r="N8" i="17"/>
  <c r="O2" i="17"/>
  <c r="L6" i="15"/>
  <c r="L11" i="15" s="1"/>
  <c r="L12" i="15" s="1"/>
  <c r="M3" i="15"/>
  <c r="AB4" i="15"/>
  <c r="M16" i="15"/>
  <c r="AB5" i="15"/>
  <c r="M17" i="15"/>
  <c r="N7" i="15"/>
  <c r="M10" i="15"/>
  <c r="O8" i="15"/>
  <c r="O9" i="15"/>
  <c r="P2" i="15"/>
  <c r="O19" i="15"/>
  <c r="AD7" i="15"/>
  <c r="O17" i="1"/>
  <c r="AE5" i="1" s="1"/>
  <c r="L10" i="1"/>
  <c r="M8" i="1"/>
  <c r="M9" i="1"/>
  <c r="M3" i="1"/>
  <c r="L6" i="1"/>
  <c r="K11" i="1"/>
  <c r="K12" i="1" s="1"/>
  <c r="N2" i="1"/>
  <c r="P2" i="23" l="1"/>
  <c r="O3" i="23"/>
  <c r="O6" i="23" s="1"/>
  <c r="O8" i="23"/>
  <c r="O9" i="23"/>
  <c r="O7" i="23"/>
  <c r="N10" i="23"/>
  <c r="O19" i="23"/>
  <c r="AD7" i="23"/>
  <c r="N11" i="23"/>
  <c r="N12" i="23" s="1"/>
  <c r="AC4" i="23"/>
  <c r="N16" i="23"/>
  <c r="AC5" i="23"/>
  <c r="N17" i="23"/>
  <c r="O11" i="21"/>
  <c r="O12" i="21"/>
  <c r="AC4" i="21"/>
  <c r="N16" i="21"/>
  <c r="P19" i="21"/>
  <c r="AE7" i="21"/>
  <c r="P3" i="21"/>
  <c r="P6" i="21" s="1"/>
  <c r="P8" i="21"/>
  <c r="P10" i="21" s="1"/>
  <c r="P9" i="21"/>
  <c r="Q2" i="21"/>
  <c r="AC5" i="21"/>
  <c r="N17" i="21"/>
  <c r="Q7" i="21"/>
  <c r="AC4" i="19"/>
  <c r="N16" i="19"/>
  <c r="AC5" i="19"/>
  <c r="N17" i="19"/>
  <c r="Q7" i="19"/>
  <c r="O11" i="19"/>
  <c r="O12" i="19" s="1"/>
  <c r="P19" i="19"/>
  <c r="AE7" i="19"/>
  <c r="P3" i="19"/>
  <c r="P6" i="19" s="1"/>
  <c r="P8" i="19"/>
  <c r="P10" i="19" s="1"/>
  <c r="P9" i="19"/>
  <c r="Q2" i="19"/>
  <c r="AC4" i="17"/>
  <c r="N16" i="17"/>
  <c r="O3" i="17"/>
  <c r="O6" i="17" s="1"/>
  <c r="O8" i="17"/>
  <c r="O9" i="17"/>
  <c r="P2" i="17"/>
  <c r="Q7" i="17"/>
  <c r="O19" i="17"/>
  <c r="AD7" i="17"/>
  <c r="AC5" i="17"/>
  <c r="N17" i="17"/>
  <c r="N10" i="17"/>
  <c r="N11" i="17" s="1"/>
  <c r="N12" i="17" s="1"/>
  <c r="AC5" i="15"/>
  <c r="N17" i="15"/>
  <c r="AC4" i="15"/>
  <c r="N16" i="15"/>
  <c r="O7" i="15"/>
  <c r="N10" i="15"/>
  <c r="P19" i="15"/>
  <c r="AE7" i="15"/>
  <c r="M6" i="15"/>
  <c r="M11" i="15" s="1"/>
  <c r="M12" i="15" s="1"/>
  <c r="N3" i="15"/>
  <c r="P8" i="15"/>
  <c r="P9" i="15"/>
  <c r="Q2" i="15"/>
  <c r="P17" i="1"/>
  <c r="AF5" i="1" s="1"/>
  <c r="M10" i="1"/>
  <c r="N8" i="1"/>
  <c r="N9" i="1"/>
  <c r="N3" i="1"/>
  <c r="M6" i="1"/>
  <c r="L11" i="1"/>
  <c r="L12" i="1" s="1"/>
  <c r="O2" i="1"/>
  <c r="P19" i="23" l="1"/>
  <c r="AE7" i="23"/>
  <c r="P7" i="23"/>
  <c r="O10" i="23"/>
  <c r="O11" i="23" s="1"/>
  <c r="O12" i="23" s="1"/>
  <c r="O17" i="23"/>
  <c r="AD5" i="23"/>
  <c r="P3" i="23"/>
  <c r="P6" i="23" s="1"/>
  <c r="P8" i="23"/>
  <c r="P9" i="23"/>
  <c r="Q2" i="23"/>
  <c r="AD4" i="23"/>
  <c r="O16" i="23"/>
  <c r="Q3" i="21"/>
  <c r="Q6" i="21" s="1"/>
  <c r="Q8" i="21"/>
  <c r="Q10" i="21" s="1"/>
  <c r="Q9" i="21"/>
  <c r="R2" i="21"/>
  <c r="O17" i="21"/>
  <c r="AD5" i="21"/>
  <c r="P11" i="21"/>
  <c r="P12" i="21" s="1"/>
  <c r="Q19" i="21"/>
  <c r="AF7" i="21"/>
  <c r="AD4" i="21"/>
  <c r="O16" i="21"/>
  <c r="R7" i="21"/>
  <c r="R7" i="19"/>
  <c r="O17" i="19"/>
  <c r="AD5" i="19"/>
  <c r="Q3" i="19"/>
  <c r="Q6" i="19" s="1"/>
  <c r="Q8" i="19"/>
  <c r="Q10" i="19" s="1"/>
  <c r="Q9" i="19"/>
  <c r="R2" i="19"/>
  <c r="AD4" i="19"/>
  <c r="O16" i="19"/>
  <c r="P11" i="19"/>
  <c r="P12" i="19" s="1"/>
  <c r="Q19" i="19"/>
  <c r="AF7" i="19"/>
  <c r="P19" i="17"/>
  <c r="AE7" i="17"/>
  <c r="R7" i="17"/>
  <c r="O17" i="17"/>
  <c r="AD5" i="17"/>
  <c r="P3" i="17"/>
  <c r="P6" i="17" s="1"/>
  <c r="P8" i="17"/>
  <c r="P9" i="17"/>
  <c r="Q2" i="17"/>
  <c r="O10" i="17"/>
  <c r="O11" i="17"/>
  <c r="O12" i="17" s="1"/>
  <c r="AD4" i="17"/>
  <c r="O16" i="17"/>
  <c r="Q19" i="15"/>
  <c r="AF7" i="15"/>
  <c r="N6" i="15"/>
  <c r="N11" i="15" s="1"/>
  <c r="N12" i="15" s="1"/>
  <c r="O3" i="15"/>
  <c r="O17" i="15"/>
  <c r="AD5" i="15"/>
  <c r="O10" i="15"/>
  <c r="P7" i="15"/>
  <c r="AD4" i="15"/>
  <c r="O16" i="15"/>
  <c r="Q3" i="15"/>
  <c r="Q6" i="15" s="1"/>
  <c r="Q8" i="15"/>
  <c r="Q9" i="15"/>
  <c r="R2" i="15"/>
  <c r="Q17" i="1"/>
  <c r="AG5" i="1" s="1"/>
  <c r="N10" i="1"/>
  <c r="O3" i="1"/>
  <c r="N6" i="1"/>
  <c r="O8" i="1"/>
  <c r="O9" i="1"/>
  <c r="M11" i="1"/>
  <c r="M12" i="1" s="1"/>
  <c r="P2" i="1"/>
  <c r="P17" i="23" l="1"/>
  <c r="AE5" i="23"/>
  <c r="Q3" i="23"/>
  <c r="Q6" i="23" s="1"/>
  <c r="Q8" i="23"/>
  <c r="Q9" i="23"/>
  <c r="R2" i="23"/>
  <c r="P10" i="23"/>
  <c r="P11" i="23" s="1"/>
  <c r="P12" i="23" s="1"/>
  <c r="Q7" i="23"/>
  <c r="P16" i="23"/>
  <c r="AE4" i="23"/>
  <c r="Q19" i="23"/>
  <c r="AF7" i="23"/>
  <c r="P16" i="21"/>
  <c r="AE4" i="21"/>
  <c r="R19" i="21"/>
  <c r="AG7" i="21"/>
  <c r="Q12" i="21"/>
  <c r="P17" i="21"/>
  <c r="AE5" i="21"/>
  <c r="R3" i="21"/>
  <c r="R6" i="21" s="1"/>
  <c r="R8" i="21"/>
  <c r="R10" i="21" s="1"/>
  <c r="R9" i="21"/>
  <c r="S2" i="21"/>
  <c r="S7" i="21"/>
  <c r="Q11" i="21"/>
  <c r="P16" i="19"/>
  <c r="AE4" i="19"/>
  <c r="R3" i="19"/>
  <c r="R6" i="19" s="1"/>
  <c r="R8" i="19"/>
  <c r="R9" i="19"/>
  <c r="S2" i="19"/>
  <c r="Q11" i="19"/>
  <c r="Q12" i="19" s="1"/>
  <c r="P17" i="19"/>
  <c r="AE5" i="19"/>
  <c r="R10" i="19"/>
  <c r="S7" i="19"/>
  <c r="R19" i="19"/>
  <c r="AG7" i="19"/>
  <c r="Q3" i="17"/>
  <c r="Q6" i="17" s="1"/>
  <c r="Q8" i="17"/>
  <c r="R2" i="17"/>
  <c r="Q9" i="17"/>
  <c r="S7" i="17"/>
  <c r="P10" i="17"/>
  <c r="P11" i="17" s="1"/>
  <c r="P12" i="17" s="1"/>
  <c r="P17" i="17"/>
  <c r="AE5" i="17"/>
  <c r="P16" i="17"/>
  <c r="AE4" i="17"/>
  <c r="Q19" i="17"/>
  <c r="AF7" i="17"/>
  <c r="O6" i="15"/>
  <c r="O11" i="15" s="1"/>
  <c r="O12" i="15" s="1"/>
  <c r="P3" i="15"/>
  <c r="P6" i="15" s="1"/>
  <c r="P16" i="15"/>
  <c r="AE4" i="15"/>
  <c r="P10" i="15"/>
  <c r="Q7" i="15"/>
  <c r="P17" i="15"/>
  <c r="AE5" i="15"/>
  <c r="R3" i="15"/>
  <c r="R6" i="15" s="1"/>
  <c r="R8" i="15"/>
  <c r="R9" i="15"/>
  <c r="S2" i="15"/>
  <c r="R19" i="15"/>
  <c r="AG7" i="15"/>
  <c r="R17" i="1"/>
  <c r="AH5" i="1" s="1"/>
  <c r="P8" i="1"/>
  <c r="P9" i="1"/>
  <c r="O10" i="1"/>
  <c r="P3" i="1"/>
  <c r="O6" i="1"/>
  <c r="N11" i="1"/>
  <c r="N12" i="1" s="1"/>
  <c r="Q2" i="1"/>
  <c r="Q16" i="23" l="1"/>
  <c r="AF4" i="23"/>
  <c r="R19" i="23"/>
  <c r="AG7" i="23"/>
  <c r="Q17" i="23"/>
  <c r="AF5" i="23"/>
  <c r="Q10" i="23"/>
  <c r="Q11" i="23" s="1"/>
  <c r="Q12" i="23" s="1"/>
  <c r="R7" i="23"/>
  <c r="R3" i="23"/>
  <c r="R6" i="23" s="1"/>
  <c r="R8" i="23"/>
  <c r="R9" i="23"/>
  <c r="S2" i="23"/>
  <c r="S3" i="21"/>
  <c r="S6" i="21" s="1"/>
  <c r="S8" i="21"/>
  <c r="S9" i="21"/>
  <c r="T2" i="21"/>
  <c r="R11" i="21"/>
  <c r="Q17" i="21"/>
  <c r="AF5" i="21"/>
  <c r="T7" i="21"/>
  <c r="S10" i="21"/>
  <c r="R12" i="21"/>
  <c r="S19" i="21"/>
  <c r="AH7" i="21"/>
  <c r="Q16" i="21"/>
  <c r="AF4" i="21"/>
  <c r="T7" i="19"/>
  <c r="S3" i="19"/>
  <c r="S6" i="19" s="1"/>
  <c r="S8" i="19"/>
  <c r="S10" i="19" s="1"/>
  <c r="S9" i="19"/>
  <c r="T2" i="19"/>
  <c r="Q17" i="19"/>
  <c r="AF5" i="19"/>
  <c r="R11" i="19"/>
  <c r="R12" i="19" s="1"/>
  <c r="Q16" i="19"/>
  <c r="AF4" i="19"/>
  <c r="S19" i="19"/>
  <c r="AH7" i="19"/>
  <c r="Q17" i="17"/>
  <c r="AF5" i="17"/>
  <c r="T7" i="17"/>
  <c r="R3" i="17"/>
  <c r="R6" i="17" s="1"/>
  <c r="R8" i="17"/>
  <c r="S2" i="17"/>
  <c r="R9" i="17"/>
  <c r="R19" i="17"/>
  <c r="AG7" i="17"/>
  <c r="Q16" i="17"/>
  <c r="AF4" i="17"/>
  <c r="Q10" i="17"/>
  <c r="Q11" i="17" s="1"/>
  <c r="Q12" i="17" s="1"/>
  <c r="AF5" i="15"/>
  <c r="Q17" i="15"/>
  <c r="Q10" i="15"/>
  <c r="Q11" i="15" s="1"/>
  <c r="R7" i="15"/>
  <c r="Q16" i="15"/>
  <c r="AF4" i="15"/>
  <c r="P11" i="15"/>
  <c r="P12" i="15" s="1"/>
  <c r="Q12" i="15" s="1"/>
  <c r="S19" i="15"/>
  <c r="AH7" i="15"/>
  <c r="S3" i="15"/>
  <c r="S6" i="15" s="1"/>
  <c r="S8" i="15"/>
  <c r="S9" i="15"/>
  <c r="T2" i="15"/>
  <c r="S17" i="1"/>
  <c r="AI5" i="1" s="1"/>
  <c r="P10" i="1"/>
  <c r="Q3" i="1"/>
  <c r="P6" i="1"/>
  <c r="Q9" i="1"/>
  <c r="Q8" i="1"/>
  <c r="O11" i="1"/>
  <c r="O12" i="1" s="1"/>
  <c r="R2" i="1"/>
  <c r="AG5" i="23" l="1"/>
  <c r="R17" i="23"/>
  <c r="S19" i="23"/>
  <c r="AH7" i="23"/>
  <c r="S3" i="23"/>
  <c r="S6" i="23" s="1"/>
  <c r="S8" i="23"/>
  <c r="S9" i="23"/>
  <c r="T2" i="23"/>
  <c r="R16" i="23"/>
  <c r="AG4" i="23"/>
  <c r="R10" i="23"/>
  <c r="R11" i="23" s="1"/>
  <c r="R12" i="23" s="1"/>
  <c r="S7" i="23"/>
  <c r="T19" i="21"/>
  <c r="AI7" i="21"/>
  <c r="AG5" i="21"/>
  <c r="R17" i="21"/>
  <c r="T8" i="21"/>
  <c r="T10" i="21" s="1"/>
  <c r="E14" i="21"/>
  <c r="T9" i="21"/>
  <c r="T3" i="21"/>
  <c r="T6" i="21" s="1"/>
  <c r="R16" i="21"/>
  <c r="AG4" i="21"/>
  <c r="S11" i="21"/>
  <c r="S12" i="21" s="1"/>
  <c r="R16" i="19"/>
  <c r="AG4" i="19"/>
  <c r="AG5" i="19"/>
  <c r="R17" i="19"/>
  <c r="T8" i="19"/>
  <c r="T10" i="19" s="1"/>
  <c r="E14" i="19"/>
  <c r="T9" i="19"/>
  <c r="T3" i="19"/>
  <c r="T6" i="19" s="1"/>
  <c r="S11" i="19"/>
  <c r="S12" i="19" s="1"/>
  <c r="T19" i="19"/>
  <c r="AI7" i="19"/>
  <c r="R10" i="17"/>
  <c r="S19" i="17"/>
  <c r="AH7" i="17"/>
  <c r="S3" i="17"/>
  <c r="S6" i="17" s="1"/>
  <c r="S8" i="17"/>
  <c r="S9" i="17"/>
  <c r="T2" i="17"/>
  <c r="R11" i="17"/>
  <c r="R12" i="17" s="1"/>
  <c r="AG5" i="17"/>
  <c r="R17" i="17"/>
  <c r="R16" i="17"/>
  <c r="AG4" i="17"/>
  <c r="R16" i="15"/>
  <c r="AG4" i="15"/>
  <c r="T19" i="15"/>
  <c r="AI7" i="15"/>
  <c r="R10" i="15"/>
  <c r="R11" i="15" s="1"/>
  <c r="R12" i="15" s="1"/>
  <c r="S7" i="15"/>
  <c r="T8" i="15"/>
  <c r="E14" i="15"/>
  <c r="T9" i="15"/>
  <c r="T3" i="15"/>
  <c r="T6" i="15" s="1"/>
  <c r="AG5" i="15"/>
  <c r="R17" i="15"/>
  <c r="Q10" i="1"/>
  <c r="T17" i="1"/>
  <c r="AJ5" i="1" s="1"/>
  <c r="R8" i="1"/>
  <c r="R9" i="1"/>
  <c r="R3" i="1"/>
  <c r="Q6" i="1"/>
  <c r="P11" i="1"/>
  <c r="P12" i="1" s="1"/>
  <c r="S2" i="1"/>
  <c r="S16" i="23" l="1"/>
  <c r="AH4" i="23"/>
  <c r="T8" i="23"/>
  <c r="E14" i="23"/>
  <c r="T9" i="23"/>
  <c r="T3" i="23"/>
  <c r="T6" i="23" s="1"/>
  <c r="S11" i="23"/>
  <c r="S12" i="23" s="1"/>
  <c r="T19" i="23"/>
  <c r="AI7" i="23"/>
  <c r="AH5" i="23"/>
  <c r="S17" i="23"/>
  <c r="T7" i="23"/>
  <c r="S10" i="23"/>
  <c r="S16" i="21"/>
  <c r="AH4" i="21"/>
  <c r="T11" i="21"/>
  <c r="F14" i="21"/>
  <c r="E21" i="21"/>
  <c r="U9" i="21" s="1"/>
  <c r="U2" i="21"/>
  <c r="E20" i="21"/>
  <c r="E15" i="21"/>
  <c r="AH5" i="21"/>
  <c r="S17" i="21"/>
  <c r="T12" i="21"/>
  <c r="AJ7" i="21"/>
  <c r="T11" i="19"/>
  <c r="T12" i="19"/>
  <c r="AJ7" i="19"/>
  <c r="F14" i="19"/>
  <c r="E21" i="19"/>
  <c r="U9" i="19" s="1"/>
  <c r="U2" i="19"/>
  <c r="E20" i="19"/>
  <c r="E15" i="19"/>
  <c r="AH5" i="19"/>
  <c r="S17" i="19"/>
  <c r="S16" i="19"/>
  <c r="AH4" i="19"/>
  <c r="T8" i="17"/>
  <c r="E14" i="17"/>
  <c r="T9" i="17"/>
  <c r="T3" i="17"/>
  <c r="T6" i="17" s="1"/>
  <c r="S10" i="17"/>
  <c r="S16" i="17"/>
  <c r="AH4" i="17"/>
  <c r="S11" i="17"/>
  <c r="S12" i="17" s="1"/>
  <c r="T19" i="17"/>
  <c r="AI7" i="17"/>
  <c r="AH5" i="17"/>
  <c r="S17" i="17"/>
  <c r="F14" i="15"/>
  <c r="E21" i="15"/>
  <c r="U9" i="15" s="1"/>
  <c r="E20" i="15"/>
  <c r="E15" i="15"/>
  <c r="U2" i="15"/>
  <c r="T7" i="15"/>
  <c r="T10" i="15" s="1"/>
  <c r="T11" i="15" s="1"/>
  <c r="S10" i="15"/>
  <c r="S11" i="15" s="1"/>
  <c r="S12" i="15" s="1"/>
  <c r="T12" i="15" s="1"/>
  <c r="AJ7" i="15"/>
  <c r="AH5" i="15"/>
  <c r="S17" i="15"/>
  <c r="S16" i="15"/>
  <c r="AH4" i="15"/>
  <c r="S3" i="1"/>
  <c r="R6" i="1"/>
  <c r="S8" i="1"/>
  <c r="S9" i="1"/>
  <c r="R10" i="1"/>
  <c r="Q11" i="1"/>
  <c r="Q12" i="1" s="1"/>
  <c r="T2" i="1"/>
  <c r="AJ7" i="23" l="1"/>
  <c r="F14" i="23"/>
  <c r="E21" i="23"/>
  <c r="U9" i="23" s="1"/>
  <c r="U2" i="23"/>
  <c r="E20" i="23"/>
  <c r="E15" i="23"/>
  <c r="T10" i="23"/>
  <c r="T11" i="23" s="1"/>
  <c r="T12" i="23" s="1"/>
  <c r="T16" i="23"/>
  <c r="AJ4" i="23" s="1"/>
  <c r="AI4" i="23"/>
  <c r="AI5" i="23"/>
  <c r="T17" i="23"/>
  <c r="AJ5" i="23" s="1"/>
  <c r="E18" i="21"/>
  <c r="U3" i="21"/>
  <c r="AI5" i="21"/>
  <c r="T17" i="21"/>
  <c r="AJ5" i="21" s="1"/>
  <c r="U8" i="21"/>
  <c r="E22" i="21"/>
  <c r="U10" i="21" s="1"/>
  <c r="G14" i="21"/>
  <c r="F21" i="21"/>
  <c r="V9" i="21" s="1"/>
  <c r="V2" i="21"/>
  <c r="F20" i="21"/>
  <c r="F15" i="21"/>
  <c r="T16" i="21"/>
  <c r="AJ4" i="21" s="1"/>
  <c r="AI4" i="21"/>
  <c r="U8" i="19"/>
  <c r="E22" i="19"/>
  <c r="U10" i="19" s="1"/>
  <c r="T16" i="19"/>
  <c r="AJ4" i="19" s="1"/>
  <c r="AI4" i="19"/>
  <c r="AI5" i="19"/>
  <c r="T17" i="19"/>
  <c r="AJ5" i="19" s="1"/>
  <c r="E18" i="19"/>
  <c r="U3" i="19"/>
  <c r="G14" i="19"/>
  <c r="F21" i="19"/>
  <c r="V9" i="19" s="1"/>
  <c r="V2" i="19"/>
  <c r="F20" i="19"/>
  <c r="F15" i="19"/>
  <c r="AJ7" i="17"/>
  <c r="F14" i="17"/>
  <c r="E21" i="17"/>
  <c r="U9" i="17" s="1"/>
  <c r="U2" i="17"/>
  <c r="E20" i="17"/>
  <c r="E15" i="17"/>
  <c r="T17" i="17"/>
  <c r="AJ5" i="17" s="1"/>
  <c r="AI5" i="17"/>
  <c r="T16" i="17"/>
  <c r="AJ4" i="17" s="1"/>
  <c r="AI4" i="17"/>
  <c r="T10" i="17"/>
  <c r="T11" i="17" s="1"/>
  <c r="T12" i="17" s="1"/>
  <c r="U8" i="15"/>
  <c r="E22" i="15"/>
  <c r="U10" i="15" s="1"/>
  <c r="E18" i="15"/>
  <c r="U3" i="15"/>
  <c r="G14" i="15"/>
  <c r="F21" i="15"/>
  <c r="V9" i="15" s="1"/>
  <c r="V2" i="15"/>
  <c r="F20" i="15"/>
  <c r="F15" i="15"/>
  <c r="T16" i="15"/>
  <c r="AJ4" i="15" s="1"/>
  <c r="AI4" i="15"/>
  <c r="T17" i="15"/>
  <c r="AJ5" i="15" s="1"/>
  <c r="AI5" i="15"/>
  <c r="S10" i="1"/>
  <c r="T9" i="1"/>
  <c r="T8" i="1"/>
  <c r="T3" i="1"/>
  <c r="S6" i="1"/>
  <c r="R11" i="1"/>
  <c r="R12" i="1" s="1"/>
  <c r="E14" i="1"/>
  <c r="U2" i="1" s="1"/>
  <c r="E18" i="23" l="1"/>
  <c r="U3" i="23"/>
  <c r="E22" i="23"/>
  <c r="U10" i="23" s="1"/>
  <c r="U8" i="23"/>
  <c r="G14" i="23"/>
  <c r="F21" i="23"/>
  <c r="V9" i="23" s="1"/>
  <c r="V2" i="23"/>
  <c r="F20" i="23"/>
  <c r="F15" i="23"/>
  <c r="F22" i="21"/>
  <c r="V10" i="21" s="1"/>
  <c r="V8" i="21"/>
  <c r="H14" i="21"/>
  <c r="G21" i="21"/>
  <c r="W9" i="21" s="1"/>
  <c r="W2" i="21"/>
  <c r="G20" i="21"/>
  <c r="G15" i="21"/>
  <c r="F18" i="21"/>
  <c r="V3" i="21"/>
  <c r="U6" i="21"/>
  <c r="E23" i="21"/>
  <c r="U6" i="19"/>
  <c r="E23" i="19"/>
  <c r="F22" i="19"/>
  <c r="V10" i="19" s="1"/>
  <c r="V8" i="19"/>
  <c r="H14" i="19"/>
  <c r="G21" i="19"/>
  <c r="W9" i="19" s="1"/>
  <c r="W2" i="19"/>
  <c r="G20" i="19"/>
  <c r="G15" i="19"/>
  <c r="F18" i="19"/>
  <c r="V3" i="19"/>
  <c r="E18" i="17"/>
  <c r="U3" i="17"/>
  <c r="E22" i="17"/>
  <c r="U10" i="17" s="1"/>
  <c r="U8" i="17"/>
  <c r="F20" i="17"/>
  <c r="G14" i="17"/>
  <c r="F21" i="17"/>
  <c r="V9" i="17" s="1"/>
  <c r="V2" i="17"/>
  <c r="F15" i="17"/>
  <c r="F18" i="15"/>
  <c r="V3" i="15"/>
  <c r="H14" i="15"/>
  <c r="G21" i="15"/>
  <c r="W9" i="15" s="1"/>
  <c r="W2" i="15"/>
  <c r="G20" i="15"/>
  <c r="G15" i="15"/>
  <c r="V8" i="15"/>
  <c r="F22" i="15"/>
  <c r="V10" i="15" s="1"/>
  <c r="U6" i="15"/>
  <c r="E23" i="15"/>
  <c r="T10" i="1"/>
  <c r="E20" i="1"/>
  <c r="U8" i="1" s="1"/>
  <c r="E21" i="1"/>
  <c r="U9" i="1" s="1"/>
  <c r="E15" i="1"/>
  <c r="U3" i="1" s="1"/>
  <c r="T6" i="1"/>
  <c r="S11" i="1"/>
  <c r="S12" i="1" s="1"/>
  <c r="F14" i="1"/>
  <c r="V2" i="1" s="1"/>
  <c r="F18" i="23" l="1"/>
  <c r="V3" i="23"/>
  <c r="U6" i="23"/>
  <c r="E23" i="23"/>
  <c r="V8" i="23"/>
  <c r="F22" i="23"/>
  <c r="V10" i="23" s="1"/>
  <c r="H14" i="23"/>
  <c r="G21" i="23"/>
  <c r="W9" i="23" s="1"/>
  <c r="W2" i="23"/>
  <c r="G20" i="23"/>
  <c r="G15" i="23"/>
  <c r="U11" i="21"/>
  <c r="E24" i="21"/>
  <c r="V6" i="21"/>
  <c r="F23" i="21"/>
  <c r="V11" i="21" s="1"/>
  <c r="G18" i="21"/>
  <c r="W3" i="21"/>
  <c r="W8" i="21"/>
  <c r="G22" i="21"/>
  <c r="W10" i="21" s="1"/>
  <c r="H21" i="21"/>
  <c r="X9" i="21" s="1"/>
  <c r="X2" i="21"/>
  <c r="H20" i="21"/>
  <c r="H15" i="21"/>
  <c r="I14" i="21"/>
  <c r="V6" i="19"/>
  <c r="F23" i="19"/>
  <c r="V11" i="19" s="1"/>
  <c r="G18" i="19"/>
  <c r="W3" i="19"/>
  <c r="W8" i="19"/>
  <c r="G22" i="19"/>
  <c r="W10" i="19" s="1"/>
  <c r="H21" i="19"/>
  <c r="X9" i="19" s="1"/>
  <c r="X2" i="19"/>
  <c r="I14" i="19"/>
  <c r="H20" i="19"/>
  <c r="H15" i="19"/>
  <c r="U11" i="19"/>
  <c r="E24" i="19"/>
  <c r="F18" i="17"/>
  <c r="V3" i="17"/>
  <c r="H14" i="17"/>
  <c r="G21" i="17"/>
  <c r="W9" i="17" s="1"/>
  <c r="W2" i="17"/>
  <c r="G20" i="17"/>
  <c r="G15" i="17"/>
  <c r="V8" i="17"/>
  <c r="F22" i="17"/>
  <c r="V10" i="17" s="1"/>
  <c r="U6" i="17"/>
  <c r="E23" i="17"/>
  <c r="G18" i="15"/>
  <c r="W3" i="15"/>
  <c r="U11" i="15"/>
  <c r="E24" i="15"/>
  <c r="W8" i="15"/>
  <c r="G22" i="15"/>
  <c r="W10" i="15" s="1"/>
  <c r="H21" i="15"/>
  <c r="X9" i="15" s="1"/>
  <c r="X2" i="15"/>
  <c r="H15" i="15"/>
  <c r="I14" i="15"/>
  <c r="H20" i="15"/>
  <c r="V6" i="15"/>
  <c r="F23" i="15"/>
  <c r="V11" i="15" s="1"/>
  <c r="E18" i="1"/>
  <c r="U6" i="1" s="1"/>
  <c r="E22" i="1"/>
  <c r="U10" i="1" s="1"/>
  <c r="F20" i="1"/>
  <c r="V8" i="1" s="1"/>
  <c r="F21" i="1"/>
  <c r="V9" i="1" s="1"/>
  <c r="F15" i="1"/>
  <c r="V3" i="1" s="1"/>
  <c r="T11" i="1"/>
  <c r="T12" i="1" s="1"/>
  <c r="G14" i="1"/>
  <c r="W2" i="1" s="1"/>
  <c r="W8" i="23" l="1"/>
  <c r="G22" i="23"/>
  <c r="W10" i="23" s="1"/>
  <c r="H21" i="23"/>
  <c r="X9" i="23" s="1"/>
  <c r="X2" i="23"/>
  <c r="H20" i="23"/>
  <c r="H15" i="23"/>
  <c r="I14" i="23"/>
  <c r="G18" i="23"/>
  <c r="W3" i="23"/>
  <c r="U11" i="23"/>
  <c r="E24" i="23"/>
  <c r="V6" i="23"/>
  <c r="F23" i="23"/>
  <c r="V11" i="23" s="1"/>
  <c r="H18" i="21"/>
  <c r="X3" i="21"/>
  <c r="F24" i="21"/>
  <c r="U12" i="21"/>
  <c r="X8" i="21"/>
  <c r="H22" i="21"/>
  <c r="X10" i="21" s="1"/>
  <c r="W6" i="21"/>
  <c r="G23" i="21"/>
  <c r="W11" i="21" s="1"/>
  <c r="Y2" i="21"/>
  <c r="I20" i="21"/>
  <c r="I15" i="21"/>
  <c r="I21" i="21"/>
  <c r="Y9" i="21" s="1"/>
  <c r="J14" i="21"/>
  <c r="Y2" i="19"/>
  <c r="I20" i="19"/>
  <c r="I15" i="19"/>
  <c r="I21" i="19"/>
  <c r="Y9" i="19" s="1"/>
  <c r="J14" i="19"/>
  <c r="H18" i="19"/>
  <c r="X3" i="19"/>
  <c r="X8" i="19"/>
  <c r="H22" i="19"/>
  <c r="X10" i="19" s="1"/>
  <c r="G23" i="19"/>
  <c r="W11" i="19" s="1"/>
  <c r="W6" i="19"/>
  <c r="F24" i="19"/>
  <c r="U12" i="19"/>
  <c r="U11" i="17"/>
  <c r="E24" i="17"/>
  <c r="W3" i="17"/>
  <c r="G18" i="17"/>
  <c r="W8" i="17"/>
  <c r="G22" i="17"/>
  <c r="W10" i="17" s="1"/>
  <c r="H21" i="17"/>
  <c r="X9" i="17" s="1"/>
  <c r="X2" i="17"/>
  <c r="H20" i="17"/>
  <c r="H15" i="17"/>
  <c r="I14" i="17"/>
  <c r="V6" i="17"/>
  <c r="F23" i="17"/>
  <c r="V11" i="17" s="1"/>
  <c r="H18" i="15"/>
  <c r="X3" i="15"/>
  <c r="F24" i="15"/>
  <c r="U12" i="15"/>
  <c r="X8" i="15"/>
  <c r="H22" i="15"/>
  <c r="X10" i="15" s="1"/>
  <c r="Y2" i="15"/>
  <c r="I20" i="15"/>
  <c r="I15" i="15"/>
  <c r="J14" i="15"/>
  <c r="I21" i="15"/>
  <c r="Y9" i="15" s="1"/>
  <c r="G23" i="15"/>
  <c r="W11" i="15" s="1"/>
  <c r="W6" i="15"/>
  <c r="F18" i="1"/>
  <c r="V6" i="1" s="1"/>
  <c r="F22" i="1"/>
  <c r="V10" i="1" s="1"/>
  <c r="G21" i="1"/>
  <c r="W9" i="1" s="1"/>
  <c r="G20" i="1"/>
  <c r="W8" i="1" s="1"/>
  <c r="G15" i="1"/>
  <c r="W3" i="1" s="1"/>
  <c r="E23" i="1"/>
  <c r="U11" i="1" s="1"/>
  <c r="H14" i="1"/>
  <c r="X2" i="1" s="1"/>
  <c r="F24" i="23" l="1"/>
  <c r="U12" i="23"/>
  <c r="W6" i="23"/>
  <c r="G23" i="23"/>
  <c r="W11" i="23" s="1"/>
  <c r="Y2" i="23"/>
  <c r="I21" i="23"/>
  <c r="Y9" i="23" s="1"/>
  <c r="I20" i="23"/>
  <c r="I15" i="23"/>
  <c r="J14" i="23"/>
  <c r="H18" i="23"/>
  <c r="X3" i="23"/>
  <c r="X8" i="23"/>
  <c r="H22" i="23"/>
  <c r="X10" i="23" s="1"/>
  <c r="Y8" i="21"/>
  <c r="I22" i="21"/>
  <c r="Y10" i="21" s="1"/>
  <c r="I18" i="21"/>
  <c r="Y3" i="21"/>
  <c r="G24" i="21"/>
  <c r="V12" i="21"/>
  <c r="Z2" i="21"/>
  <c r="J20" i="21"/>
  <c r="J15" i="21"/>
  <c r="K14" i="21"/>
  <c r="J21" i="21"/>
  <c r="Z9" i="21" s="1"/>
  <c r="H23" i="21"/>
  <c r="X11" i="21" s="1"/>
  <c r="X6" i="21"/>
  <c r="I18" i="19"/>
  <c r="Y3" i="19"/>
  <c r="G24" i="19"/>
  <c r="V12" i="19"/>
  <c r="X6" i="19"/>
  <c r="H23" i="19"/>
  <c r="X11" i="19" s="1"/>
  <c r="Z2" i="19"/>
  <c r="J20" i="19"/>
  <c r="J15" i="19"/>
  <c r="K14" i="19"/>
  <c r="J21" i="19"/>
  <c r="Z9" i="19" s="1"/>
  <c r="Y8" i="19"/>
  <c r="I22" i="19"/>
  <c r="Y10" i="19" s="1"/>
  <c r="Y2" i="17"/>
  <c r="I20" i="17"/>
  <c r="I15" i="17"/>
  <c r="I21" i="17"/>
  <c r="Y9" i="17" s="1"/>
  <c r="J14" i="17"/>
  <c r="H18" i="17"/>
  <c r="X3" i="17"/>
  <c r="F24" i="17"/>
  <c r="U12" i="17"/>
  <c r="X8" i="17"/>
  <c r="H22" i="17"/>
  <c r="X10" i="17" s="1"/>
  <c r="G23" i="17"/>
  <c r="W11" i="17" s="1"/>
  <c r="W6" i="17"/>
  <c r="J20" i="15"/>
  <c r="J15" i="15"/>
  <c r="K14" i="15"/>
  <c r="J21" i="15"/>
  <c r="Z9" i="15" s="1"/>
  <c r="Z2" i="15"/>
  <c r="I18" i="15"/>
  <c r="Y3" i="15"/>
  <c r="Y8" i="15"/>
  <c r="I22" i="15"/>
  <c r="Y10" i="15" s="1"/>
  <c r="G24" i="15"/>
  <c r="V12" i="15"/>
  <c r="H23" i="15"/>
  <c r="X11" i="15" s="1"/>
  <c r="X6" i="15"/>
  <c r="E24" i="1"/>
  <c r="U12" i="1" s="1"/>
  <c r="G18" i="1"/>
  <c r="W6" i="1" s="1"/>
  <c r="G22" i="1"/>
  <c r="W10" i="1" s="1"/>
  <c r="H20" i="1"/>
  <c r="X8" i="1" s="1"/>
  <c r="H15" i="1"/>
  <c r="X3" i="1" s="1"/>
  <c r="H21" i="1"/>
  <c r="X9" i="1" s="1"/>
  <c r="F23" i="1"/>
  <c r="V11" i="1" s="1"/>
  <c r="I14" i="1"/>
  <c r="Y2" i="1" s="1"/>
  <c r="I18" i="23" l="1"/>
  <c r="Y3" i="23"/>
  <c r="Y8" i="23"/>
  <c r="I22" i="23"/>
  <c r="Y10" i="23" s="1"/>
  <c r="H23" i="23"/>
  <c r="X11" i="23" s="1"/>
  <c r="X6" i="23"/>
  <c r="Z2" i="23"/>
  <c r="J20" i="23"/>
  <c r="J15" i="23"/>
  <c r="K14" i="23"/>
  <c r="J21" i="23"/>
  <c r="Z9" i="23" s="1"/>
  <c r="G24" i="23"/>
  <c r="V12" i="23"/>
  <c r="J18" i="21"/>
  <c r="Z3" i="21"/>
  <c r="Z8" i="21"/>
  <c r="J22" i="21"/>
  <c r="Z10" i="21" s="1"/>
  <c r="H24" i="21"/>
  <c r="W12" i="21"/>
  <c r="K20" i="21"/>
  <c r="K15" i="21"/>
  <c r="AA2" i="21"/>
  <c r="L14" i="21"/>
  <c r="K21" i="21"/>
  <c r="AA9" i="21" s="1"/>
  <c r="I23" i="21"/>
  <c r="Y11" i="21" s="1"/>
  <c r="Y6" i="21"/>
  <c r="AA2" i="19"/>
  <c r="K20" i="19"/>
  <c r="K15" i="19"/>
  <c r="L14" i="19"/>
  <c r="K21" i="19"/>
  <c r="AA9" i="19" s="1"/>
  <c r="J18" i="19"/>
  <c r="Z3" i="19"/>
  <c r="Z8" i="19"/>
  <c r="J22" i="19"/>
  <c r="Z10" i="19" s="1"/>
  <c r="H24" i="19"/>
  <c r="W12" i="19"/>
  <c r="I23" i="19"/>
  <c r="Y11" i="19" s="1"/>
  <c r="Y6" i="19"/>
  <c r="I18" i="17"/>
  <c r="Y3" i="17"/>
  <c r="G24" i="17"/>
  <c r="V12" i="17"/>
  <c r="H23" i="17"/>
  <c r="X11" i="17" s="1"/>
  <c r="X6" i="17"/>
  <c r="Z2" i="17"/>
  <c r="J20" i="17"/>
  <c r="J15" i="17"/>
  <c r="K14" i="17"/>
  <c r="J21" i="17"/>
  <c r="Z9" i="17" s="1"/>
  <c r="Y8" i="17"/>
  <c r="I22" i="17"/>
  <c r="Y10" i="17" s="1"/>
  <c r="Z3" i="15"/>
  <c r="J18" i="15"/>
  <c r="H24" i="15"/>
  <c r="W12" i="15"/>
  <c r="I23" i="15"/>
  <c r="Y11" i="15" s="1"/>
  <c r="Y6" i="15"/>
  <c r="K20" i="15"/>
  <c r="K15" i="15"/>
  <c r="L14" i="15"/>
  <c r="K21" i="15"/>
  <c r="AA9" i="15" s="1"/>
  <c r="AA2" i="15"/>
  <c r="Z8" i="15"/>
  <c r="J22" i="15"/>
  <c r="Z10" i="15" s="1"/>
  <c r="H18" i="1"/>
  <c r="X6" i="1" s="1"/>
  <c r="F24" i="1"/>
  <c r="V12" i="1" s="1"/>
  <c r="H22" i="1"/>
  <c r="X10" i="1" s="1"/>
  <c r="I15" i="1"/>
  <c r="Y3" i="1" s="1"/>
  <c r="I21" i="1"/>
  <c r="Y9" i="1" s="1"/>
  <c r="I20" i="1"/>
  <c r="Y8" i="1" s="1"/>
  <c r="G23" i="1"/>
  <c r="W11" i="1" s="1"/>
  <c r="J14" i="1"/>
  <c r="Z2" i="1" s="1"/>
  <c r="H24" i="23" l="1"/>
  <c r="W12" i="23"/>
  <c r="Z8" i="23"/>
  <c r="J22" i="23"/>
  <c r="Z10" i="23" s="1"/>
  <c r="J18" i="23"/>
  <c r="Z3" i="23"/>
  <c r="K20" i="23"/>
  <c r="K15" i="23"/>
  <c r="L14" i="23"/>
  <c r="K21" i="23"/>
  <c r="AA9" i="23" s="1"/>
  <c r="AA2" i="23"/>
  <c r="I23" i="23"/>
  <c r="Y11" i="23" s="1"/>
  <c r="Y6" i="23"/>
  <c r="L20" i="21"/>
  <c r="L15" i="21"/>
  <c r="M14" i="21"/>
  <c r="L21" i="21"/>
  <c r="AB9" i="21" s="1"/>
  <c r="AB2" i="21"/>
  <c r="AA8" i="21"/>
  <c r="K22" i="21"/>
  <c r="AA10" i="21" s="1"/>
  <c r="K18" i="21"/>
  <c r="AA3" i="21"/>
  <c r="X12" i="21"/>
  <c r="I24" i="21"/>
  <c r="J23" i="21"/>
  <c r="Z11" i="21" s="1"/>
  <c r="Z6" i="21"/>
  <c r="X12" i="19"/>
  <c r="I24" i="19"/>
  <c r="J23" i="19"/>
  <c r="Z11" i="19" s="1"/>
  <c r="Z6" i="19"/>
  <c r="L20" i="19"/>
  <c r="L15" i="19"/>
  <c r="M14" i="19"/>
  <c r="L21" i="19"/>
  <c r="AB9" i="19" s="1"/>
  <c r="AB2" i="19"/>
  <c r="K18" i="19"/>
  <c r="AA3" i="19"/>
  <c r="AA8" i="19"/>
  <c r="K22" i="19"/>
  <c r="AA10" i="19" s="1"/>
  <c r="J18" i="17"/>
  <c r="Z3" i="17"/>
  <c r="K20" i="17"/>
  <c r="K15" i="17"/>
  <c r="AA2" i="17"/>
  <c r="L14" i="17"/>
  <c r="K21" i="17"/>
  <c r="AA9" i="17" s="1"/>
  <c r="Z8" i="17"/>
  <c r="J22" i="17"/>
  <c r="Z10" i="17" s="1"/>
  <c r="H24" i="17"/>
  <c r="W12" i="17"/>
  <c r="I23" i="17"/>
  <c r="Y11" i="17" s="1"/>
  <c r="Y6" i="17"/>
  <c r="L20" i="15"/>
  <c r="L15" i="15"/>
  <c r="M14" i="15"/>
  <c r="L21" i="15"/>
  <c r="AB9" i="15" s="1"/>
  <c r="AB2" i="15"/>
  <c r="K18" i="15"/>
  <c r="AA3" i="15"/>
  <c r="J23" i="15"/>
  <c r="Z11" i="15" s="1"/>
  <c r="Z6" i="15"/>
  <c r="AA8" i="15"/>
  <c r="K22" i="15"/>
  <c r="AA10" i="15" s="1"/>
  <c r="X12" i="15"/>
  <c r="I24" i="15"/>
  <c r="G24" i="1"/>
  <c r="W12" i="1" s="1"/>
  <c r="I18" i="1"/>
  <c r="Y6" i="1" s="1"/>
  <c r="J15" i="1"/>
  <c r="Z3" i="1" s="1"/>
  <c r="J20" i="1"/>
  <c r="Z8" i="1" s="1"/>
  <c r="J21" i="1"/>
  <c r="Z9" i="1" s="1"/>
  <c r="I22" i="1"/>
  <c r="Y10" i="1" s="1"/>
  <c r="H23" i="1"/>
  <c r="X11" i="1" s="1"/>
  <c r="K14" i="1"/>
  <c r="AA2" i="1" s="1"/>
  <c r="L20" i="23" l="1"/>
  <c r="L15" i="23"/>
  <c r="M14" i="23"/>
  <c r="L21" i="23"/>
  <c r="AB9" i="23" s="1"/>
  <c r="AB2" i="23"/>
  <c r="K18" i="23"/>
  <c r="AA3" i="23"/>
  <c r="AA8" i="23"/>
  <c r="K22" i="23"/>
  <c r="AA10" i="23" s="1"/>
  <c r="J23" i="23"/>
  <c r="Z11" i="23" s="1"/>
  <c r="Z6" i="23"/>
  <c r="X12" i="23"/>
  <c r="I24" i="23"/>
  <c r="Y12" i="21"/>
  <c r="J24" i="21"/>
  <c r="K23" i="21"/>
  <c r="AA11" i="21" s="1"/>
  <c r="AA6" i="21"/>
  <c r="M20" i="21"/>
  <c r="M15" i="21"/>
  <c r="N14" i="21"/>
  <c r="M21" i="21"/>
  <c r="AC9" i="21" s="1"/>
  <c r="AC2" i="21"/>
  <c r="L18" i="21"/>
  <c r="AB3" i="21"/>
  <c r="AB8" i="21"/>
  <c r="L22" i="21"/>
  <c r="AB10" i="21" s="1"/>
  <c r="L18" i="19"/>
  <c r="AB3" i="19"/>
  <c r="Y12" i="19"/>
  <c r="J24" i="19"/>
  <c r="K23" i="19"/>
  <c r="AA11" i="19" s="1"/>
  <c r="AA6" i="19"/>
  <c r="M20" i="19"/>
  <c r="M15" i="19"/>
  <c r="N14" i="19"/>
  <c r="M21" i="19"/>
  <c r="AC9" i="19" s="1"/>
  <c r="AC2" i="19"/>
  <c r="AB8" i="19"/>
  <c r="L22" i="19"/>
  <c r="AB10" i="19" s="1"/>
  <c r="X12" i="17"/>
  <c r="I24" i="17"/>
  <c r="K18" i="17"/>
  <c r="AA3" i="17"/>
  <c r="L20" i="17"/>
  <c r="L15" i="17"/>
  <c r="M14" i="17"/>
  <c r="L21" i="17"/>
  <c r="AB9" i="17" s="1"/>
  <c r="AB2" i="17"/>
  <c r="AA8" i="17"/>
  <c r="K22" i="17"/>
  <c r="AA10" i="17" s="1"/>
  <c r="Z6" i="17"/>
  <c r="J23" i="17"/>
  <c r="Z11" i="17" s="1"/>
  <c r="L18" i="15"/>
  <c r="AB3" i="15"/>
  <c r="K23" i="15"/>
  <c r="AA11" i="15" s="1"/>
  <c r="AA6" i="15"/>
  <c r="M20" i="15"/>
  <c r="M15" i="15"/>
  <c r="M21" i="15"/>
  <c r="AC9" i="15" s="1"/>
  <c r="AC2" i="15"/>
  <c r="N14" i="15"/>
  <c r="Y12" i="15"/>
  <c r="J24" i="15"/>
  <c r="AB8" i="15"/>
  <c r="L22" i="15"/>
  <c r="AB10" i="15" s="1"/>
  <c r="J18" i="1"/>
  <c r="Z6" i="1" s="1"/>
  <c r="H24" i="1"/>
  <c r="X12" i="1" s="1"/>
  <c r="J22" i="1"/>
  <c r="Z10" i="1" s="1"/>
  <c r="K15" i="1"/>
  <c r="AA3" i="1" s="1"/>
  <c r="K20" i="1"/>
  <c r="AA8" i="1" s="1"/>
  <c r="K21" i="1"/>
  <c r="AA9" i="1" s="1"/>
  <c r="I23" i="1"/>
  <c r="Y11" i="1" s="1"/>
  <c r="L14" i="1"/>
  <c r="AB2" i="1" s="1"/>
  <c r="M20" i="23" l="1"/>
  <c r="M15" i="23"/>
  <c r="N14" i="23"/>
  <c r="M21" i="23"/>
  <c r="AC9" i="23" s="1"/>
  <c r="AC2" i="23"/>
  <c r="K23" i="23"/>
  <c r="AA11" i="23" s="1"/>
  <c r="AA6" i="23"/>
  <c r="L18" i="23"/>
  <c r="AB3" i="23"/>
  <c r="Y12" i="23"/>
  <c r="J24" i="23"/>
  <c r="AB8" i="23"/>
  <c r="L22" i="23"/>
  <c r="AB10" i="23" s="1"/>
  <c r="L23" i="21"/>
  <c r="AB11" i="21" s="1"/>
  <c r="AB6" i="21"/>
  <c r="N20" i="21"/>
  <c r="N15" i="21"/>
  <c r="O14" i="21"/>
  <c r="N21" i="21"/>
  <c r="AD9" i="21" s="1"/>
  <c r="AD2" i="21"/>
  <c r="AC8" i="21"/>
  <c r="M22" i="21"/>
  <c r="AC10" i="21" s="1"/>
  <c r="Z12" i="21"/>
  <c r="K24" i="21"/>
  <c r="AC3" i="21"/>
  <c r="M18" i="21"/>
  <c r="AC3" i="19"/>
  <c r="M18" i="19"/>
  <c r="N20" i="19"/>
  <c r="N15" i="19"/>
  <c r="O14" i="19"/>
  <c r="N21" i="19"/>
  <c r="AD9" i="19" s="1"/>
  <c r="AD2" i="19"/>
  <c r="AC8" i="19"/>
  <c r="M22" i="19"/>
  <c r="AC10" i="19" s="1"/>
  <c r="Z12" i="19"/>
  <c r="K24" i="19"/>
  <c r="L23" i="19"/>
  <c r="AB11" i="19" s="1"/>
  <c r="AB6" i="19"/>
  <c r="AB8" i="17"/>
  <c r="L22" i="17"/>
  <c r="AB10" i="17" s="1"/>
  <c r="M20" i="17"/>
  <c r="M15" i="17"/>
  <c r="N14" i="17"/>
  <c r="M21" i="17"/>
  <c r="AC9" i="17" s="1"/>
  <c r="AC2" i="17"/>
  <c r="L18" i="17"/>
  <c r="AB3" i="17"/>
  <c r="K23" i="17"/>
  <c r="AA11" i="17" s="1"/>
  <c r="AA6" i="17"/>
  <c r="Y12" i="17"/>
  <c r="J24" i="17"/>
  <c r="Z12" i="15"/>
  <c r="K24" i="15"/>
  <c r="N20" i="15"/>
  <c r="N15" i="15"/>
  <c r="N21" i="15"/>
  <c r="AD9" i="15" s="1"/>
  <c r="O14" i="15"/>
  <c r="AD2" i="15"/>
  <c r="AC8" i="15"/>
  <c r="M22" i="15"/>
  <c r="AC10" i="15" s="1"/>
  <c r="AC3" i="15"/>
  <c r="M18" i="15"/>
  <c r="L23" i="15"/>
  <c r="AB11" i="15" s="1"/>
  <c r="AB6" i="15"/>
  <c r="K18" i="1"/>
  <c r="AA6" i="1" s="1"/>
  <c r="I24" i="1"/>
  <c r="Y12" i="1" s="1"/>
  <c r="K22" i="1"/>
  <c r="AA10" i="1" s="1"/>
  <c r="L15" i="1"/>
  <c r="AB3" i="1" s="1"/>
  <c r="L20" i="1"/>
  <c r="AB8" i="1" s="1"/>
  <c r="L21" i="1"/>
  <c r="AB9" i="1" s="1"/>
  <c r="J23" i="1"/>
  <c r="Z11" i="1" s="1"/>
  <c r="M14" i="1"/>
  <c r="AC2" i="1" s="1"/>
  <c r="N20" i="23" l="1"/>
  <c r="N15" i="23"/>
  <c r="O14" i="23"/>
  <c r="N21" i="23"/>
  <c r="AD9" i="23" s="1"/>
  <c r="AD2" i="23"/>
  <c r="Z12" i="23"/>
  <c r="K24" i="23"/>
  <c r="L23" i="23"/>
  <c r="AB11" i="23" s="1"/>
  <c r="AB6" i="23"/>
  <c r="AC3" i="23"/>
  <c r="M18" i="23"/>
  <c r="AC8" i="23"/>
  <c r="M22" i="23"/>
  <c r="AC10" i="23" s="1"/>
  <c r="AD3" i="21"/>
  <c r="N18" i="21"/>
  <c r="AA12" i="21"/>
  <c r="L24" i="21"/>
  <c r="O15" i="21"/>
  <c r="O20" i="21"/>
  <c r="P14" i="21"/>
  <c r="O21" i="21"/>
  <c r="AE9" i="21" s="1"/>
  <c r="AE2" i="21"/>
  <c r="AD8" i="21"/>
  <c r="N22" i="21"/>
  <c r="AD10" i="21" s="1"/>
  <c r="M23" i="21"/>
  <c r="AC11" i="21" s="1"/>
  <c r="AC6" i="21"/>
  <c r="O15" i="19"/>
  <c r="P14" i="19"/>
  <c r="O21" i="19"/>
  <c r="AE9" i="19" s="1"/>
  <c r="AE2" i="19"/>
  <c r="O20" i="19"/>
  <c r="AC6" i="19"/>
  <c r="M23" i="19"/>
  <c r="AC11" i="19" s="1"/>
  <c r="AA12" i="19"/>
  <c r="L24" i="19"/>
  <c r="AD3" i="19"/>
  <c r="N18" i="19"/>
  <c r="AD8" i="19"/>
  <c r="N22" i="19"/>
  <c r="AD10" i="19" s="1"/>
  <c r="L23" i="17"/>
  <c r="AB11" i="17" s="1"/>
  <c r="AB6" i="17"/>
  <c r="N20" i="17"/>
  <c r="N15" i="17"/>
  <c r="O14" i="17"/>
  <c r="N21" i="17"/>
  <c r="AD9" i="17" s="1"/>
  <c r="AD2" i="17"/>
  <c r="AC3" i="17"/>
  <c r="M18" i="17"/>
  <c r="AC8" i="17"/>
  <c r="M22" i="17"/>
  <c r="AC10" i="17" s="1"/>
  <c r="Z12" i="17"/>
  <c r="K24" i="17"/>
  <c r="AD3" i="15"/>
  <c r="N18" i="15"/>
  <c r="AC6" i="15"/>
  <c r="M23" i="15"/>
  <c r="AC11" i="15" s="1"/>
  <c r="P14" i="15"/>
  <c r="O21" i="15"/>
  <c r="AE9" i="15" s="1"/>
  <c r="AE2" i="15"/>
  <c r="O15" i="15"/>
  <c r="O20" i="15"/>
  <c r="AD8" i="15"/>
  <c r="N22" i="15"/>
  <c r="AD10" i="15" s="1"/>
  <c r="AA12" i="15"/>
  <c r="L24" i="15"/>
  <c r="J24" i="1"/>
  <c r="Z12" i="1" s="1"/>
  <c r="L18" i="1"/>
  <c r="AB6" i="1" s="1"/>
  <c r="L22" i="1"/>
  <c r="AB10" i="1" s="1"/>
  <c r="M15" i="1"/>
  <c r="AC3" i="1" s="1"/>
  <c r="M20" i="1"/>
  <c r="AC8" i="1" s="1"/>
  <c r="M21" i="1"/>
  <c r="AC9" i="1" s="1"/>
  <c r="K23" i="1"/>
  <c r="AA11" i="1" s="1"/>
  <c r="N14" i="1"/>
  <c r="AD2" i="1" s="1"/>
  <c r="O15" i="23" l="1"/>
  <c r="P14" i="23"/>
  <c r="O21" i="23"/>
  <c r="AE9" i="23" s="1"/>
  <c r="AE2" i="23"/>
  <c r="O20" i="23"/>
  <c r="AC6" i="23"/>
  <c r="M23" i="23"/>
  <c r="AC11" i="23" s="1"/>
  <c r="AD3" i="23"/>
  <c r="N18" i="23"/>
  <c r="AA12" i="23"/>
  <c r="L24" i="23"/>
  <c r="AD8" i="23"/>
  <c r="N22" i="23"/>
  <c r="AD10" i="23" s="1"/>
  <c r="AE8" i="21"/>
  <c r="O22" i="21"/>
  <c r="AE10" i="21" s="1"/>
  <c r="AB12" i="21"/>
  <c r="M24" i="21"/>
  <c r="AD6" i="21"/>
  <c r="N23" i="21"/>
  <c r="AD11" i="21" s="1"/>
  <c r="Q14" i="21"/>
  <c r="P21" i="21"/>
  <c r="AF9" i="21" s="1"/>
  <c r="AF2" i="21"/>
  <c r="P20" i="21"/>
  <c r="P15" i="21"/>
  <c r="AE3" i="21"/>
  <c r="O18" i="21"/>
  <c r="AD6" i="19"/>
  <c r="N23" i="19"/>
  <c r="AD11" i="19" s="1"/>
  <c r="AB12" i="19"/>
  <c r="M24" i="19"/>
  <c r="AE8" i="19"/>
  <c r="O22" i="19"/>
  <c r="AE10" i="19" s="1"/>
  <c r="Q14" i="19"/>
  <c r="P21" i="19"/>
  <c r="AF9" i="19" s="1"/>
  <c r="AF2" i="19"/>
  <c r="P20" i="19"/>
  <c r="P15" i="19"/>
  <c r="AE3" i="19"/>
  <c r="O18" i="19"/>
  <c r="AD3" i="17"/>
  <c r="N18" i="17"/>
  <c r="AC6" i="17"/>
  <c r="M23" i="17"/>
  <c r="AC11" i="17" s="1"/>
  <c r="O20" i="17"/>
  <c r="P14" i="17"/>
  <c r="O21" i="17"/>
  <c r="AE9" i="17" s="1"/>
  <c r="AE2" i="17"/>
  <c r="O15" i="17"/>
  <c r="AD8" i="17"/>
  <c r="N22" i="17"/>
  <c r="AD10" i="17" s="1"/>
  <c r="AA12" i="17"/>
  <c r="L24" i="17"/>
  <c r="AE8" i="15"/>
  <c r="O22" i="15"/>
  <c r="AE10" i="15" s="1"/>
  <c r="AD6" i="15"/>
  <c r="N23" i="15"/>
  <c r="AD11" i="15" s="1"/>
  <c r="AE3" i="15"/>
  <c r="O18" i="15"/>
  <c r="Q14" i="15"/>
  <c r="P21" i="15"/>
  <c r="AF9" i="15" s="1"/>
  <c r="AF2" i="15"/>
  <c r="P20" i="15"/>
  <c r="P15" i="15"/>
  <c r="AB12" i="15"/>
  <c r="M24" i="15"/>
  <c r="M18" i="1"/>
  <c r="AC6" i="1" s="1"/>
  <c r="K24" i="1"/>
  <c r="AA12" i="1" s="1"/>
  <c r="M22" i="1"/>
  <c r="AC10" i="1" s="1"/>
  <c r="N15" i="1"/>
  <c r="AD3" i="1" s="1"/>
  <c r="N20" i="1"/>
  <c r="AD8" i="1" s="1"/>
  <c r="N21" i="1"/>
  <c r="AD9" i="1" s="1"/>
  <c r="L23" i="1"/>
  <c r="AB11" i="1" s="1"/>
  <c r="O14" i="1"/>
  <c r="AE2" i="1" s="1"/>
  <c r="AB12" i="23" l="1"/>
  <c r="M24" i="23"/>
  <c r="AD6" i="23"/>
  <c r="N23" i="23"/>
  <c r="AD11" i="23" s="1"/>
  <c r="AE8" i="23"/>
  <c r="O22" i="23"/>
  <c r="AE10" i="23" s="1"/>
  <c r="Q14" i="23"/>
  <c r="P21" i="23"/>
  <c r="AF9" i="23" s="1"/>
  <c r="AF2" i="23"/>
  <c r="P20" i="23"/>
  <c r="P15" i="23"/>
  <c r="AE3" i="23"/>
  <c r="O18" i="23"/>
  <c r="AF3" i="21"/>
  <c r="P18" i="21"/>
  <c r="AF8" i="21"/>
  <c r="P22" i="21"/>
  <c r="AF10" i="21" s="1"/>
  <c r="R14" i="21"/>
  <c r="Q21" i="21"/>
  <c r="AG9" i="21" s="1"/>
  <c r="AG2" i="21"/>
  <c r="Q20" i="21"/>
  <c r="Q15" i="21"/>
  <c r="N24" i="21"/>
  <c r="AC12" i="21"/>
  <c r="AE6" i="21"/>
  <c r="O23" i="21"/>
  <c r="AE11" i="21" s="1"/>
  <c r="AF3" i="19"/>
  <c r="P18" i="19"/>
  <c r="R14" i="19"/>
  <c r="Q21" i="19"/>
  <c r="AG9" i="19" s="1"/>
  <c r="AG2" i="19"/>
  <c r="Q20" i="19"/>
  <c r="Q15" i="19"/>
  <c r="AF8" i="19"/>
  <c r="P22" i="19"/>
  <c r="AF10" i="19" s="1"/>
  <c r="N24" i="19"/>
  <c r="AC12" i="19"/>
  <c r="AE6" i="19"/>
  <c r="O23" i="19"/>
  <c r="AE11" i="19" s="1"/>
  <c r="Q14" i="17"/>
  <c r="P21" i="17"/>
  <c r="AF9" i="17" s="1"/>
  <c r="AF2" i="17"/>
  <c r="P20" i="17"/>
  <c r="P15" i="17"/>
  <c r="AD6" i="17"/>
  <c r="N23" i="17"/>
  <c r="AD11" i="17" s="1"/>
  <c r="AE3" i="17"/>
  <c r="O18" i="17"/>
  <c r="AE8" i="17"/>
  <c r="O22" i="17"/>
  <c r="AE10" i="17" s="1"/>
  <c r="AB12" i="17"/>
  <c r="M24" i="17"/>
  <c r="P18" i="15"/>
  <c r="AF3" i="15"/>
  <c r="AF8" i="15"/>
  <c r="P22" i="15"/>
  <c r="AF10" i="15" s="1"/>
  <c r="AG2" i="15"/>
  <c r="R14" i="15"/>
  <c r="Q21" i="15"/>
  <c r="AG9" i="15" s="1"/>
  <c r="Q20" i="15"/>
  <c r="Q15" i="15"/>
  <c r="AE6" i="15"/>
  <c r="O23" i="15"/>
  <c r="AE11" i="15" s="1"/>
  <c r="AC12" i="15"/>
  <c r="N24" i="15"/>
  <c r="L24" i="1"/>
  <c r="AB12" i="1" s="1"/>
  <c r="N18" i="1"/>
  <c r="AD6" i="1" s="1"/>
  <c r="N22" i="1"/>
  <c r="AD10" i="1" s="1"/>
  <c r="O21" i="1"/>
  <c r="AE9" i="1" s="1"/>
  <c r="O20" i="1"/>
  <c r="AE8" i="1" s="1"/>
  <c r="O15" i="1"/>
  <c r="AE3" i="1" s="1"/>
  <c r="M23" i="1"/>
  <c r="AC11" i="1" s="1"/>
  <c r="P14" i="1"/>
  <c r="AF2" i="1" s="1"/>
  <c r="AF8" i="23" l="1"/>
  <c r="P22" i="23"/>
  <c r="AF10" i="23" s="1"/>
  <c r="R14" i="23"/>
  <c r="Q21" i="23"/>
  <c r="AG9" i="23" s="1"/>
  <c r="AG2" i="23"/>
  <c r="Q20" i="23"/>
  <c r="Q15" i="23"/>
  <c r="AF3" i="23"/>
  <c r="P18" i="23"/>
  <c r="N24" i="23"/>
  <c r="AC12" i="23"/>
  <c r="AE6" i="23"/>
  <c r="O23" i="23"/>
  <c r="AE11" i="23" s="1"/>
  <c r="O24" i="21"/>
  <c r="AD12" i="21"/>
  <c r="AG8" i="21"/>
  <c r="Q22" i="21"/>
  <c r="AG10" i="21" s="1"/>
  <c r="AF6" i="21"/>
  <c r="P23" i="21"/>
  <c r="AF11" i="21" s="1"/>
  <c r="Q18" i="21"/>
  <c r="AG3" i="21"/>
  <c r="S14" i="21"/>
  <c r="R21" i="21"/>
  <c r="AH9" i="21" s="1"/>
  <c r="AH2" i="21"/>
  <c r="R20" i="21"/>
  <c r="R15" i="21"/>
  <c r="Q18" i="19"/>
  <c r="AG3" i="19"/>
  <c r="AF6" i="19"/>
  <c r="P23" i="19"/>
  <c r="AF11" i="19" s="1"/>
  <c r="O24" i="19"/>
  <c r="AD12" i="19"/>
  <c r="AG8" i="19"/>
  <c r="Q22" i="19"/>
  <c r="AG10" i="19" s="1"/>
  <c r="S14" i="19"/>
  <c r="R21" i="19"/>
  <c r="AH9" i="19" s="1"/>
  <c r="AH2" i="19"/>
  <c r="R20" i="19"/>
  <c r="R15" i="19"/>
  <c r="AE6" i="17"/>
  <c r="O23" i="17"/>
  <c r="AE11" i="17" s="1"/>
  <c r="P18" i="17"/>
  <c r="AF3" i="17"/>
  <c r="AF8" i="17"/>
  <c r="P22" i="17"/>
  <c r="AF10" i="17" s="1"/>
  <c r="N24" i="17"/>
  <c r="AC12" i="17"/>
  <c r="R14" i="17"/>
  <c r="Q21" i="17"/>
  <c r="AG9" i="17" s="1"/>
  <c r="AG2" i="17"/>
  <c r="Q20" i="17"/>
  <c r="Q15" i="17"/>
  <c r="Q18" i="15"/>
  <c r="AG3" i="15"/>
  <c r="S14" i="15"/>
  <c r="R21" i="15"/>
  <c r="AH9" i="15" s="1"/>
  <c r="AH2" i="15"/>
  <c r="R20" i="15"/>
  <c r="R15" i="15"/>
  <c r="AG8" i="15"/>
  <c r="Q22" i="15"/>
  <c r="AG10" i="15" s="1"/>
  <c r="O24" i="15"/>
  <c r="AD12" i="15"/>
  <c r="AF6" i="15"/>
  <c r="P23" i="15"/>
  <c r="AF11" i="15" s="1"/>
  <c r="O18" i="1"/>
  <c r="AE6" i="1" s="1"/>
  <c r="M24" i="1"/>
  <c r="AC12" i="1" s="1"/>
  <c r="O22" i="1"/>
  <c r="AE10" i="1" s="1"/>
  <c r="P20" i="1"/>
  <c r="AF8" i="1" s="1"/>
  <c r="P21" i="1"/>
  <c r="AF9" i="1" s="1"/>
  <c r="P15" i="1"/>
  <c r="AF3" i="1" s="1"/>
  <c r="N23" i="1"/>
  <c r="AD11" i="1" s="1"/>
  <c r="Q14" i="1"/>
  <c r="AG2" i="1" s="1"/>
  <c r="O24" i="23" l="1"/>
  <c r="AD12" i="23"/>
  <c r="AG3" i="23"/>
  <c r="Q18" i="23"/>
  <c r="S14" i="23"/>
  <c r="R21" i="23"/>
  <c r="AH9" i="23" s="1"/>
  <c r="AH2" i="23"/>
  <c r="R20" i="23"/>
  <c r="R15" i="23"/>
  <c r="AG8" i="23"/>
  <c r="Q22" i="23"/>
  <c r="AG10" i="23" s="1"/>
  <c r="AF6" i="23"/>
  <c r="P23" i="23"/>
  <c r="AF11" i="23" s="1"/>
  <c r="AH8" i="21"/>
  <c r="R22" i="21"/>
  <c r="AH10" i="21" s="1"/>
  <c r="T14" i="21"/>
  <c r="S21" i="21"/>
  <c r="AI9" i="21" s="1"/>
  <c r="AI2" i="21"/>
  <c r="S20" i="21"/>
  <c r="S15" i="21"/>
  <c r="AG6" i="21"/>
  <c r="Q23" i="21"/>
  <c r="AG11" i="21" s="1"/>
  <c r="R18" i="21"/>
  <c r="AH3" i="21"/>
  <c r="P24" i="21"/>
  <c r="AE12" i="21"/>
  <c r="AH8" i="19"/>
  <c r="R22" i="19"/>
  <c r="AH10" i="19" s="1"/>
  <c r="T14" i="19"/>
  <c r="S21" i="19"/>
  <c r="AI9" i="19" s="1"/>
  <c r="AI2" i="19"/>
  <c r="S20" i="19"/>
  <c r="S15" i="19"/>
  <c r="P24" i="19"/>
  <c r="AE12" i="19"/>
  <c r="R18" i="19"/>
  <c r="AH3" i="19"/>
  <c r="AG6" i="19"/>
  <c r="Q23" i="19"/>
  <c r="AG11" i="19" s="1"/>
  <c r="AG8" i="17"/>
  <c r="Q22" i="17"/>
  <c r="AG10" i="17" s="1"/>
  <c r="S14" i="17"/>
  <c r="R21" i="17"/>
  <c r="AH9" i="17" s="1"/>
  <c r="AH2" i="17"/>
  <c r="R20" i="17"/>
  <c r="R15" i="17"/>
  <c r="O24" i="17"/>
  <c r="AD12" i="17"/>
  <c r="AF6" i="17"/>
  <c r="P23" i="17"/>
  <c r="AF11" i="17" s="1"/>
  <c r="Q18" i="17"/>
  <c r="AG3" i="17"/>
  <c r="AH3" i="15"/>
  <c r="R18" i="15"/>
  <c r="T14" i="15"/>
  <c r="S21" i="15"/>
  <c r="AI9" i="15" s="1"/>
  <c r="AI2" i="15"/>
  <c r="S20" i="15"/>
  <c r="S15" i="15"/>
  <c r="P24" i="15"/>
  <c r="AE12" i="15"/>
  <c r="AH8" i="15"/>
  <c r="R22" i="15"/>
  <c r="AH10" i="15" s="1"/>
  <c r="AG6" i="15"/>
  <c r="Q23" i="15"/>
  <c r="AG11" i="15" s="1"/>
  <c r="P18" i="1"/>
  <c r="AF6" i="1" s="1"/>
  <c r="N24" i="1"/>
  <c r="AD12" i="1" s="1"/>
  <c r="P22" i="1"/>
  <c r="AF10" i="1" s="1"/>
  <c r="Q15" i="1"/>
  <c r="AG3" i="1" s="1"/>
  <c r="Q20" i="1"/>
  <c r="AG8" i="1" s="1"/>
  <c r="Q21" i="1"/>
  <c r="AG9" i="1" s="1"/>
  <c r="O23" i="1"/>
  <c r="AE11" i="1" s="1"/>
  <c r="R14" i="1"/>
  <c r="AH2" i="1" s="1"/>
  <c r="R18" i="23" l="1"/>
  <c r="AH3" i="23"/>
  <c r="AH8" i="23"/>
  <c r="R22" i="23"/>
  <c r="AH10" i="23" s="1"/>
  <c r="AG6" i="23"/>
  <c r="Q23" i="23"/>
  <c r="AG11" i="23" s="1"/>
  <c r="T14" i="23"/>
  <c r="S21" i="23"/>
  <c r="AI9" i="23" s="1"/>
  <c r="AI2" i="23"/>
  <c r="S20" i="23"/>
  <c r="S15" i="23"/>
  <c r="P24" i="23"/>
  <c r="AE12" i="23"/>
  <c r="S18" i="21"/>
  <c r="AI3" i="21"/>
  <c r="Q24" i="21"/>
  <c r="AF12" i="21"/>
  <c r="AH6" i="21"/>
  <c r="R23" i="21"/>
  <c r="AH11" i="21" s="1"/>
  <c r="AI8" i="21"/>
  <c r="S22" i="21"/>
  <c r="AI10" i="21" s="1"/>
  <c r="T21" i="21"/>
  <c r="AJ9" i="21" s="1"/>
  <c r="AJ2" i="21"/>
  <c r="T20" i="21"/>
  <c r="T15" i="21"/>
  <c r="AH6" i="19"/>
  <c r="R23" i="19"/>
  <c r="AH11" i="19" s="1"/>
  <c r="S18" i="19"/>
  <c r="AI3" i="19"/>
  <c r="Q24" i="19"/>
  <c r="AF12" i="19"/>
  <c r="AI8" i="19"/>
  <c r="S22" i="19"/>
  <c r="AI10" i="19" s="1"/>
  <c r="T21" i="19"/>
  <c r="AJ9" i="19" s="1"/>
  <c r="AJ2" i="19"/>
  <c r="T20" i="19"/>
  <c r="T15" i="19"/>
  <c r="AH8" i="17"/>
  <c r="R22" i="17"/>
  <c r="AH10" i="17" s="1"/>
  <c r="AG6" i="17"/>
  <c r="Q23" i="17"/>
  <c r="AG11" i="17" s="1"/>
  <c r="P24" i="17"/>
  <c r="AE12" i="17"/>
  <c r="R18" i="17"/>
  <c r="AH3" i="17"/>
  <c r="T14" i="17"/>
  <c r="S21" i="17"/>
  <c r="AI9" i="17" s="1"/>
  <c r="AI2" i="17"/>
  <c r="S20" i="17"/>
  <c r="S15" i="17"/>
  <c r="S18" i="15"/>
  <c r="AI3" i="15"/>
  <c r="AH6" i="15"/>
  <c r="R23" i="15"/>
  <c r="AH11" i="15" s="1"/>
  <c r="Q24" i="15"/>
  <c r="AF12" i="15"/>
  <c r="AI8" i="15"/>
  <c r="S22" i="15"/>
  <c r="AI10" i="15" s="1"/>
  <c r="T21" i="15"/>
  <c r="AJ9" i="15" s="1"/>
  <c r="AJ2" i="15"/>
  <c r="T20" i="15"/>
  <c r="T15" i="15"/>
  <c r="O24" i="1"/>
  <c r="AE12" i="1" s="1"/>
  <c r="Q18" i="1"/>
  <c r="AG6" i="1" s="1"/>
  <c r="Q22" i="1"/>
  <c r="AG10" i="1" s="1"/>
  <c r="R15" i="1"/>
  <c r="AH3" i="1" s="1"/>
  <c r="R20" i="1"/>
  <c r="AH8" i="1" s="1"/>
  <c r="R21" i="1"/>
  <c r="AH9" i="1" s="1"/>
  <c r="P23" i="1"/>
  <c r="AF11" i="1" s="1"/>
  <c r="S14" i="1"/>
  <c r="AI2" i="1" s="1"/>
  <c r="Q24" i="23" l="1"/>
  <c r="AF12" i="23"/>
  <c r="S18" i="23"/>
  <c r="AI3" i="23"/>
  <c r="T21" i="23"/>
  <c r="AJ9" i="23" s="1"/>
  <c r="AJ2" i="23"/>
  <c r="T20" i="23"/>
  <c r="T15" i="23"/>
  <c r="AI8" i="23"/>
  <c r="S22" i="23"/>
  <c r="AI10" i="23" s="1"/>
  <c r="AH6" i="23"/>
  <c r="R23" i="23"/>
  <c r="AH11" i="23" s="1"/>
  <c r="T18" i="21"/>
  <c r="AJ3" i="21"/>
  <c r="AJ8" i="21"/>
  <c r="T22" i="21"/>
  <c r="AJ10" i="21" s="1"/>
  <c r="R24" i="21"/>
  <c r="AG12" i="21"/>
  <c r="S23" i="21"/>
  <c r="AI11" i="21" s="1"/>
  <c r="AI6" i="21"/>
  <c r="AJ8" i="19"/>
  <c r="T22" i="19"/>
  <c r="AJ10" i="19" s="1"/>
  <c r="R24" i="19"/>
  <c r="AG12" i="19"/>
  <c r="T18" i="19"/>
  <c r="AJ3" i="19"/>
  <c r="S23" i="19"/>
  <c r="AI11" i="19" s="1"/>
  <c r="AI6" i="19"/>
  <c r="AI8" i="17"/>
  <c r="S22" i="17"/>
  <c r="AI10" i="17" s="1"/>
  <c r="T21" i="17"/>
  <c r="AJ9" i="17" s="1"/>
  <c r="AJ2" i="17"/>
  <c r="T20" i="17"/>
  <c r="T15" i="17"/>
  <c r="AH6" i="17"/>
  <c r="R23" i="17"/>
  <c r="AH11" i="17" s="1"/>
  <c r="Q24" i="17"/>
  <c r="AF12" i="17"/>
  <c r="S18" i="17"/>
  <c r="AI3" i="17"/>
  <c r="T18" i="15"/>
  <c r="AJ3" i="15"/>
  <c r="AJ8" i="15"/>
  <c r="T22" i="15"/>
  <c r="AJ10" i="15" s="1"/>
  <c r="R24" i="15"/>
  <c r="AG12" i="15"/>
  <c r="S23" i="15"/>
  <c r="AI11" i="15" s="1"/>
  <c r="AI6" i="15"/>
  <c r="P24" i="1"/>
  <c r="AF12" i="1" s="1"/>
  <c r="R18" i="1"/>
  <c r="AH6" i="1" s="1"/>
  <c r="R22" i="1"/>
  <c r="AH10" i="1" s="1"/>
  <c r="S15" i="1"/>
  <c r="AI3" i="1" s="1"/>
  <c r="S20" i="1"/>
  <c r="AI8" i="1" s="1"/>
  <c r="S21" i="1"/>
  <c r="AI9" i="1" s="1"/>
  <c r="Q23" i="1"/>
  <c r="AG11" i="1" s="1"/>
  <c r="T14" i="1"/>
  <c r="AJ2" i="1" s="1"/>
  <c r="T18" i="23" l="1"/>
  <c r="AJ3" i="23"/>
  <c r="AJ8" i="23"/>
  <c r="T22" i="23"/>
  <c r="AJ10" i="23" s="1"/>
  <c r="S23" i="23"/>
  <c r="AI11" i="23" s="1"/>
  <c r="AI6" i="23"/>
  <c r="R24" i="23"/>
  <c r="AG12" i="23"/>
  <c r="S24" i="21"/>
  <c r="AH12" i="21"/>
  <c r="T23" i="21"/>
  <c r="AJ11" i="21" s="1"/>
  <c r="AJ6" i="21"/>
  <c r="T23" i="19"/>
  <c r="AJ11" i="19" s="1"/>
  <c r="AJ6" i="19"/>
  <c r="S24" i="19"/>
  <c r="AH12" i="19"/>
  <c r="R24" i="17"/>
  <c r="AG12" i="17"/>
  <c r="T18" i="17"/>
  <c r="AJ3" i="17"/>
  <c r="S23" i="17"/>
  <c r="AI11" i="17" s="1"/>
  <c r="AI6" i="17"/>
  <c r="AJ8" i="17"/>
  <c r="T22" i="17"/>
  <c r="AJ10" i="17" s="1"/>
  <c r="S24" i="15"/>
  <c r="AH12" i="15"/>
  <c r="T23" i="15"/>
  <c r="AJ11" i="15" s="1"/>
  <c r="AJ6" i="15"/>
  <c r="S18" i="1"/>
  <c r="AI6" i="1" s="1"/>
  <c r="Q24" i="1"/>
  <c r="AG12" i="1" s="1"/>
  <c r="S22" i="1"/>
  <c r="AI10" i="1" s="1"/>
  <c r="T15" i="1"/>
  <c r="AJ3" i="1" s="1"/>
  <c r="T20" i="1"/>
  <c r="AJ8" i="1" s="1"/>
  <c r="T21" i="1"/>
  <c r="AJ9" i="1" s="1"/>
  <c r="R23" i="1"/>
  <c r="AH11" i="1" s="1"/>
  <c r="S24" i="23" l="1"/>
  <c r="AH12" i="23"/>
  <c r="T23" i="23"/>
  <c r="AJ11" i="23" s="1"/>
  <c r="AJ6" i="23"/>
  <c r="T24" i="21"/>
  <c r="AJ12" i="21" s="1"/>
  <c r="AI12" i="21"/>
  <c r="T24" i="19"/>
  <c r="AJ12" i="19" s="1"/>
  <c r="AI12" i="19"/>
  <c r="T23" i="17"/>
  <c r="AJ11" i="17" s="1"/>
  <c r="AJ6" i="17"/>
  <c r="S24" i="17"/>
  <c r="AH12" i="17"/>
  <c r="T24" i="15"/>
  <c r="AJ12" i="15" s="1"/>
  <c r="AI12" i="15"/>
  <c r="T18" i="1"/>
  <c r="AJ6" i="1" s="1"/>
  <c r="R24" i="1"/>
  <c r="AH12" i="1" s="1"/>
  <c r="T22" i="1"/>
  <c r="AJ10" i="1" s="1"/>
  <c r="S23" i="1"/>
  <c r="AI11" i="1" s="1"/>
  <c r="T24" i="23" l="1"/>
  <c r="AJ12" i="23" s="1"/>
  <c r="AI12" i="23"/>
  <c r="T24" i="17"/>
  <c r="AJ12" i="17" s="1"/>
  <c r="AI12" i="17"/>
  <c r="S24" i="1"/>
  <c r="AI12" i="1" s="1"/>
  <c r="T23" i="1"/>
  <c r="AJ11" i="1" s="1"/>
  <c r="T24" i="1" l="1"/>
  <c r="AJ12" i="1" s="1"/>
</calcChain>
</file>

<file path=xl/sharedStrings.xml><?xml version="1.0" encoding="utf-8"?>
<sst xmlns="http://schemas.openxmlformats.org/spreadsheetml/2006/main" count="150" uniqueCount="14">
  <si>
    <t>収入</t>
    <rPh sb="0" eb="2">
      <t>シュウニュウ</t>
    </rPh>
    <phoneticPr fontId="3"/>
  </si>
  <si>
    <t>給与</t>
    <rPh sb="0" eb="2">
      <t>キュウヨ</t>
    </rPh>
    <phoneticPr fontId="3"/>
  </si>
  <si>
    <t>支出</t>
    <rPh sb="0" eb="2">
      <t>シシュツ</t>
    </rPh>
    <phoneticPr fontId="3"/>
  </si>
  <si>
    <t>生活費</t>
    <rPh sb="0" eb="3">
      <t>セイカツヒ</t>
    </rPh>
    <phoneticPr fontId="3"/>
  </si>
  <si>
    <t>合計</t>
    <rPh sb="0" eb="2">
      <t>ゴウケイ</t>
    </rPh>
    <phoneticPr fontId="3"/>
  </si>
  <si>
    <t>収支差額</t>
    <rPh sb="0" eb="2">
      <t>シュウシ</t>
    </rPh>
    <rPh sb="2" eb="4">
      <t>サガク</t>
    </rPh>
    <phoneticPr fontId="3"/>
  </si>
  <si>
    <t>貯蓄</t>
    <rPh sb="0" eb="2">
      <t>チョチク</t>
    </rPh>
    <phoneticPr fontId="3"/>
  </si>
  <si>
    <t>公的年金</t>
    <rPh sb="0" eb="2">
      <t>コウテキ</t>
    </rPh>
    <rPh sb="2" eb="4">
      <t>ネンキン</t>
    </rPh>
    <phoneticPr fontId="2"/>
  </si>
  <si>
    <t>合計</t>
    <rPh sb="0" eb="2">
      <t>ゴウケイ</t>
    </rPh>
    <phoneticPr fontId="2"/>
  </si>
  <si>
    <t>基礎年金</t>
    <rPh sb="0" eb="2">
      <t>キソ</t>
    </rPh>
    <rPh sb="2" eb="4">
      <t>ネンキン</t>
    </rPh>
    <phoneticPr fontId="2"/>
  </si>
  <si>
    <t>厚生年金</t>
    <rPh sb="0" eb="2">
      <t>コウセイ</t>
    </rPh>
    <rPh sb="2" eb="4">
      <t>ネンキン</t>
    </rPh>
    <phoneticPr fontId="2"/>
  </si>
  <si>
    <t>住宅ローン</t>
    <rPh sb="0" eb="2">
      <t>ジュウタク</t>
    </rPh>
    <phoneticPr fontId="3"/>
  </si>
  <si>
    <t>住宅ローン</t>
    <rPh sb="0" eb="2">
      <t>ジュウタク</t>
    </rPh>
    <phoneticPr fontId="2"/>
  </si>
  <si>
    <t>施設介護</t>
    <rPh sb="0" eb="2">
      <t>シセツ</t>
    </rPh>
    <rPh sb="2" eb="4">
      <t>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</si>
</sst>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月&quot;General&quot;万&quot;&quot;円&quot;"/>
    <numFmt numFmtId="177" formatCode="General&quot;歳&quot;&quot;ま&quot;&quot;で&quot;"/>
    <numFmt numFmtId="178" formatCode="#,##0&quot;万&quot;&quot;円&quot;"/>
    <numFmt numFmtId="179" formatCode="General&quot;歳&quot;"/>
    <numFmt numFmtId="180" formatCode="General&quot;歳から&quot;"/>
    <numFmt numFmtId="181" formatCode="General&quot;年&quot;&quot;返&quot;&quot;済&quot;"/>
    <numFmt numFmtId="182" formatCode="0.00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1"/>
      <color theme="2" tint="-0.74999237037263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7" xfId="0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7" xfId="1" applyFont="1" applyBorder="1">
      <alignment vertical="center"/>
    </xf>
    <xf numFmtId="38" fontId="4" fillId="0" borderId="8" xfId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38" fontId="4" fillId="0" borderId="12" xfId="1" applyFont="1" applyBorder="1">
      <alignment vertical="center"/>
    </xf>
    <xf numFmtId="38" fontId="4" fillId="0" borderId="10" xfId="1" applyFont="1" applyBorder="1">
      <alignment vertical="center"/>
    </xf>
    <xf numFmtId="38" fontId="4" fillId="0" borderId="11" xfId="1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38" fontId="4" fillId="0" borderId="16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15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178" fontId="4" fillId="0" borderId="12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7" xfId="1" applyFont="1" applyBorder="1">
      <alignment vertical="center"/>
    </xf>
    <xf numFmtId="38" fontId="4" fillId="0" borderId="18" xfId="1" applyFont="1" applyBorder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38" fontId="4" fillId="0" borderId="32" xfId="1" applyFont="1" applyBorder="1">
      <alignment vertical="center"/>
    </xf>
    <xf numFmtId="38" fontId="4" fillId="0" borderId="33" xfId="1" applyFont="1" applyBorder="1">
      <alignment vertical="center"/>
    </xf>
    <xf numFmtId="38" fontId="4" fillId="0" borderId="34" xfId="1" applyFont="1" applyBorder="1">
      <alignment vertical="center"/>
    </xf>
    <xf numFmtId="38" fontId="4" fillId="0" borderId="35" xfId="1" applyFont="1" applyBorder="1">
      <alignment vertical="center"/>
    </xf>
    <xf numFmtId="38" fontId="4" fillId="0" borderId="36" xfId="1" applyFont="1" applyBorder="1">
      <alignment vertical="center"/>
    </xf>
    <xf numFmtId="38" fontId="4" fillId="0" borderId="37" xfId="1" applyFont="1" applyBorder="1">
      <alignment vertical="center"/>
    </xf>
    <xf numFmtId="38" fontId="4" fillId="0" borderId="28" xfId="1" applyFont="1" applyBorder="1">
      <alignment vertical="center"/>
    </xf>
    <xf numFmtId="38" fontId="4" fillId="0" borderId="13" xfId="1" applyFont="1" applyBorder="1">
      <alignment vertical="center"/>
    </xf>
    <xf numFmtId="181" fontId="0" fillId="0" borderId="0" xfId="0" applyNumberFormat="1">
      <alignment vertical="center"/>
    </xf>
    <xf numFmtId="182" fontId="4" fillId="0" borderId="35" xfId="0" applyNumberFormat="1" applyFont="1" applyBorder="1" applyAlignment="1">
      <alignment horizontal="center" vertical="center"/>
    </xf>
    <xf numFmtId="176" fontId="4" fillId="0" borderId="33" xfId="0" applyNumberFormat="1" applyFont="1" applyBorder="1" applyAlignment="1">
      <alignment horizontal="center" vertical="center"/>
    </xf>
    <xf numFmtId="177" fontId="4" fillId="0" borderId="38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left" vertical="center"/>
    </xf>
    <xf numFmtId="180" fontId="4" fillId="0" borderId="25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left" vertical="center"/>
    </xf>
    <xf numFmtId="182" fontId="4" fillId="0" borderId="2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left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82" fontId="5" fillId="0" borderId="40" xfId="0" applyNumberFormat="1" applyFont="1" applyBorder="1" applyAlignment="1">
      <alignment horizontal="center" vertical="center"/>
    </xf>
    <xf numFmtId="176" fontId="5" fillId="0" borderId="41" xfId="0" applyNumberFormat="1" applyFont="1" applyBorder="1" applyAlignment="1">
      <alignment horizontal="left" vertical="center"/>
    </xf>
    <xf numFmtId="38" fontId="6" fillId="0" borderId="19" xfId="1" applyFont="1" applyBorder="1" applyAlignment="1">
      <alignment vertical="center"/>
    </xf>
    <xf numFmtId="179" fontId="4" fillId="0" borderId="42" xfId="0" applyNumberFormat="1" applyFont="1" applyBorder="1" applyAlignment="1">
      <alignment horizontal="center" vertical="center"/>
    </xf>
    <xf numFmtId="38" fontId="4" fillId="0" borderId="31" xfId="1" applyFont="1" applyBorder="1">
      <alignment vertical="center"/>
    </xf>
    <xf numFmtId="38" fontId="4" fillId="0" borderId="29" xfId="1" applyFont="1" applyBorder="1">
      <alignment vertical="center"/>
    </xf>
    <xf numFmtId="38" fontId="4" fillId="0" borderId="30" xfId="1" applyFont="1" applyBorder="1">
      <alignment vertical="center"/>
    </xf>
    <xf numFmtId="38" fontId="4" fillId="0" borderId="27" xfId="1" applyFont="1" applyBorder="1">
      <alignment vertical="center"/>
    </xf>
    <xf numFmtId="38" fontId="4" fillId="0" borderId="38" xfId="1" applyFont="1" applyBorder="1">
      <alignment vertical="center"/>
    </xf>
    <xf numFmtId="38" fontId="4" fillId="0" borderId="24" xfId="1" applyFont="1" applyBorder="1">
      <alignment vertical="center"/>
    </xf>
    <xf numFmtId="38" fontId="4" fillId="0" borderId="25" xfId="1" applyFont="1" applyBorder="1">
      <alignment vertical="center"/>
    </xf>
    <xf numFmtId="38" fontId="4" fillId="0" borderId="42" xfId="1" applyFont="1" applyBorder="1">
      <alignment vertical="center"/>
    </xf>
    <xf numFmtId="38" fontId="4" fillId="0" borderId="4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FFCC66"/>
      <color rgb="FF99CC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5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(1)'!$F$2:$AJ$2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(1)'!$F$6:$AJ$6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83-42F8-AB8B-4CBFCB8E36CC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(1)'!$F$2:$AJ$2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(1)'!$F$10:$AJ$10</c:f>
              <c:numCache>
                <c:formatCode>#,##0_);[Red]\(#,##0\)</c:formatCode>
                <c:ptCount val="31"/>
                <c:pt idx="0">
                  <c:v>459.04389321510405</c:v>
                </c:pt>
                <c:pt idx="1">
                  <c:v>459.04389321510405</c:v>
                </c:pt>
                <c:pt idx="2">
                  <c:v>459.04389321510405</c:v>
                </c:pt>
                <c:pt idx="3">
                  <c:v>459.04389321510405</c:v>
                </c:pt>
                <c:pt idx="4">
                  <c:v>459.04389321510405</c:v>
                </c:pt>
                <c:pt idx="5">
                  <c:v>459.04389321510405</c:v>
                </c:pt>
                <c:pt idx="6">
                  <c:v>459.04389321510405</c:v>
                </c:pt>
                <c:pt idx="7">
                  <c:v>459.04389321510405</c:v>
                </c:pt>
                <c:pt idx="8">
                  <c:v>459.04389321510405</c:v>
                </c:pt>
                <c:pt idx="9">
                  <c:v>459.04389321510405</c:v>
                </c:pt>
                <c:pt idx="10">
                  <c:v>459.04389321510405</c:v>
                </c:pt>
                <c:pt idx="11">
                  <c:v>459.04389321510405</c:v>
                </c:pt>
                <c:pt idx="12">
                  <c:v>459.04389321510405</c:v>
                </c:pt>
                <c:pt idx="13">
                  <c:v>459.04389321510405</c:v>
                </c:pt>
                <c:pt idx="14">
                  <c:v>459.04389321510405</c:v>
                </c:pt>
                <c:pt idx="15">
                  <c:v>459.04389321510405</c:v>
                </c:pt>
                <c:pt idx="16">
                  <c:v>459.04389321510405</c:v>
                </c:pt>
                <c:pt idx="17">
                  <c:v>459.04389321510405</c:v>
                </c:pt>
                <c:pt idx="18">
                  <c:v>459.04389321510405</c:v>
                </c:pt>
                <c:pt idx="19">
                  <c:v>459.04389321510405</c:v>
                </c:pt>
                <c:pt idx="20">
                  <c:v>459.04389321510405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83-42F8-AB8B-4CBFCB8E3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(1)'!$F$2:$AJ$2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(1)'!$F$12:$AJ$12</c:f>
              <c:numCache>
                <c:formatCode>#,##0_);[Red]\(#,##0\)</c:formatCode>
                <c:ptCount val="31"/>
                <c:pt idx="0">
                  <c:v>1660.9561067848958</c:v>
                </c:pt>
                <c:pt idx="1">
                  <c:v>1321.9122135697917</c:v>
                </c:pt>
                <c:pt idx="2">
                  <c:v>982.86832035468763</c:v>
                </c:pt>
                <c:pt idx="3">
                  <c:v>643.82442713958358</c:v>
                </c:pt>
                <c:pt idx="4">
                  <c:v>304.78053392447953</c:v>
                </c:pt>
                <c:pt idx="5">
                  <c:v>179.73664070937548</c:v>
                </c:pt>
                <c:pt idx="6">
                  <c:v>54.69274749427143</c:v>
                </c:pt>
                <c:pt idx="7">
                  <c:v>-70.351145720832619</c:v>
                </c:pt>
                <c:pt idx="8">
                  <c:v>-195.39503893593667</c:v>
                </c:pt>
                <c:pt idx="9">
                  <c:v>-320.43893215104072</c:v>
                </c:pt>
                <c:pt idx="10">
                  <c:v>-445.48282536614477</c:v>
                </c:pt>
                <c:pt idx="11">
                  <c:v>-690.52671858124882</c:v>
                </c:pt>
                <c:pt idx="12">
                  <c:v>-935.57061179635286</c:v>
                </c:pt>
                <c:pt idx="13">
                  <c:v>-1180.6145050114569</c:v>
                </c:pt>
                <c:pt idx="14">
                  <c:v>-1425.6583982265611</c:v>
                </c:pt>
                <c:pt idx="15">
                  <c:v>-1670.7022914416652</c:v>
                </c:pt>
                <c:pt idx="16">
                  <c:v>-1915.7461846567694</c:v>
                </c:pt>
                <c:pt idx="17">
                  <c:v>-2160.7900778718736</c:v>
                </c:pt>
                <c:pt idx="18">
                  <c:v>-2405.8339710869777</c:v>
                </c:pt>
                <c:pt idx="19">
                  <c:v>-2650.8778643020819</c:v>
                </c:pt>
                <c:pt idx="20">
                  <c:v>-2895.9217575171861</c:v>
                </c:pt>
                <c:pt idx="21">
                  <c:v>-2981.9217575171861</c:v>
                </c:pt>
                <c:pt idx="22">
                  <c:v>-3067.9217575171861</c:v>
                </c:pt>
                <c:pt idx="23">
                  <c:v>-3153.9217575171861</c:v>
                </c:pt>
                <c:pt idx="24">
                  <c:v>-3239.9217575171861</c:v>
                </c:pt>
                <c:pt idx="25">
                  <c:v>-3325.9217575171861</c:v>
                </c:pt>
                <c:pt idx="26">
                  <c:v>-3411.9217575171861</c:v>
                </c:pt>
                <c:pt idx="27">
                  <c:v>-3497.9217575171861</c:v>
                </c:pt>
                <c:pt idx="28">
                  <c:v>-3583.9217575171861</c:v>
                </c:pt>
                <c:pt idx="29">
                  <c:v>-3669.9217575171861</c:v>
                </c:pt>
                <c:pt idx="30">
                  <c:v>-3755.9217575171861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783-42F8-AB8B-4CBFCB8E3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(2)'!$F$2:$AJ$2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(2)'!$F$6:$AJ$6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C-4056-806A-C6902D444703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(2)'!$F$2:$AJ$2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(2)'!$F$10:$AJ$10</c:f>
              <c:numCache>
                <c:formatCode>#,##0_);[Red]\(#,##0\)</c:formatCode>
                <c:ptCount val="31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6C-4056-806A-C6902D444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(2)'!$F$2:$AJ$2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(2)'!$F$12:$AJ$12</c:f>
              <c:numCache>
                <c:formatCode>#,##0_);[Red]\(#,##0\)</c:formatCode>
                <c:ptCount val="31"/>
                <c:pt idx="0">
                  <c:v>1820</c:v>
                </c:pt>
                <c:pt idx="1">
                  <c:v>1640</c:v>
                </c:pt>
                <c:pt idx="2">
                  <c:v>1460</c:v>
                </c:pt>
                <c:pt idx="3">
                  <c:v>1280</c:v>
                </c:pt>
                <c:pt idx="4">
                  <c:v>1100</c:v>
                </c:pt>
                <c:pt idx="5">
                  <c:v>1134</c:v>
                </c:pt>
                <c:pt idx="6">
                  <c:v>1168</c:v>
                </c:pt>
                <c:pt idx="7">
                  <c:v>1202</c:v>
                </c:pt>
                <c:pt idx="8">
                  <c:v>1236</c:v>
                </c:pt>
                <c:pt idx="9">
                  <c:v>1270</c:v>
                </c:pt>
                <c:pt idx="10">
                  <c:v>1304</c:v>
                </c:pt>
                <c:pt idx="11">
                  <c:v>1218</c:v>
                </c:pt>
                <c:pt idx="12">
                  <c:v>1132</c:v>
                </c:pt>
                <c:pt idx="13">
                  <c:v>1046</c:v>
                </c:pt>
                <c:pt idx="14">
                  <c:v>960</c:v>
                </c:pt>
                <c:pt idx="15">
                  <c:v>874</c:v>
                </c:pt>
                <c:pt idx="16">
                  <c:v>788</c:v>
                </c:pt>
                <c:pt idx="17">
                  <c:v>702</c:v>
                </c:pt>
                <c:pt idx="18">
                  <c:v>616</c:v>
                </c:pt>
                <c:pt idx="19">
                  <c:v>530</c:v>
                </c:pt>
                <c:pt idx="20">
                  <c:v>444</c:v>
                </c:pt>
                <c:pt idx="21">
                  <c:v>358</c:v>
                </c:pt>
                <c:pt idx="22">
                  <c:v>272</c:v>
                </c:pt>
                <c:pt idx="23">
                  <c:v>186</c:v>
                </c:pt>
                <c:pt idx="24">
                  <c:v>100</c:v>
                </c:pt>
                <c:pt idx="25">
                  <c:v>14</c:v>
                </c:pt>
                <c:pt idx="26">
                  <c:v>-72</c:v>
                </c:pt>
                <c:pt idx="27">
                  <c:v>-158</c:v>
                </c:pt>
                <c:pt idx="28">
                  <c:v>-244</c:v>
                </c:pt>
                <c:pt idx="29">
                  <c:v>-330</c:v>
                </c:pt>
                <c:pt idx="30">
                  <c:v>-416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B6C-4056-806A-C6902D444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(3)'!$F$2:$AJ$2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(3)'!$F$6:$AJ$6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A-4B73-ABA9-EFA5AFEDBA94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(3)'!$F$2:$AJ$2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(3)'!$F$10:$AJ$10</c:f>
              <c:numCache>
                <c:formatCode>#,##0_);[Red]\(#,##0\)</c:formatCode>
                <c:ptCount val="31"/>
                <c:pt idx="0">
                  <c:v>459.04389321510405</c:v>
                </c:pt>
                <c:pt idx="1">
                  <c:v>459.04389321510405</c:v>
                </c:pt>
                <c:pt idx="2">
                  <c:v>459.04389321510405</c:v>
                </c:pt>
                <c:pt idx="3">
                  <c:v>459.04389321510405</c:v>
                </c:pt>
                <c:pt idx="4">
                  <c:v>459.04389321510405</c:v>
                </c:pt>
                <c:pt idx="5">
                  <c:v>459.04389321510405</c:v>
                </c:pt>
                <c:pt idx="6">
                  <c:v>459.04389321510405</c:v>
                </c:pt>
                <c:pt idx="7">
                  <c:v>459.04389321510405</c:v>
                </c:pt>
                <c:pt idx="8">
                  <c:v>459.04389321510405</c:v>
                </c:pt>
                <c:pt idx="9">
                  <c:v>459.04389321510405</c:v>
                </c:pt>
                <c:pt idx="10">
                  <c:v>459.04389321510405</c:v>
                </c:pt>
                <c:pt idx="11">
                  <c:v>459.04389321510405</c:v>
                </c:pt>
                <c:pt idx="12">
                  <c:v>459.04389321510405</c:v>
                </c:pt>
                <c:pt idx="13">
                  <c:v>459.04389321510405</c:v>
                </c:pt>
                <c:pt idx="14">
                  <c:v>459.04389321510405</c:v>
                </c:pt>
                <c:pt idx="15">
                  <c:v>459.04389321510405</c:v>
                </c:pt>
                <c:pt idx="16">
                  <c:v>459.04389321510405</c:v>
                </c:pt>
                <c:pt idx="17">
                  <c:v>459.04389321510405</c:v>
                </c:pt>
                <c:pt idx="18">
                  <c:v>459.04389321510405</c:v>
                </c:pt>
                <c:pt idx="19">
                  <c:v>459.04389321510405</c:v>
                </c:pt>
                <c:pt idx="20">
                  <c:v>459.04389321510405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A-4B73-ABA9-EFA5AFEDB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(3)'!$F$2:$AJ$2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(3)'!$F$12:$AJ$12</c:f>
              <c:numCache>
                <c:formatCode>#,##0_);[Red]\(#,##0\)</c:formatCode>
                <c:ptCount val="31"/>
                <c:pt idx="0">
                  <c:v>3660.9561067848958</c:v>
                </c:pt>
                <c:pt idx="1">
                  <c:v>3321.9122135697917</c:v>
                </c:pt>
                <c:pt idx="2">
                  <c:v>2982.8683203546875</c:v>
                </c:pt>
                <c:pt idx="3">
                  <c:v>2643.8244271395833</c:v>
                </c:pt>
                <c:pt idx="4">
                  <c:v>2304.7805339244792</c:v>
                </c:pt>
                <c:pt idx="5">
                  <c:v>2179.736640709375</c:v>
                </c:pt>
                <c:pt idx="6">
                  <c:v>2054.6927474942709</c:v>
                </c:pt>
                <c:pt idx="7">
                  <c:v>1929.6488542791667</c:v>
                </c:pt>
                <c:pt idx="8">
                  <c:v>1804.6049610640625</c:v>
                </c:pt>
                <c:pt idx="9">
                  <c:v>1679.5610678489584</c:v>
                </c:pt>
                <c:pt idx="10">
                  <c:v>1554.5171746338542</c:v>
                </c:pt>
                <c:pt idx="11">
                  <c:v>1309.47328141875</c:v>
                </c:pt>
                <c:pt idx="12">
                  <c:v>1064.4293882036459</c:v>
                </c:pt>
                <c:pt idx="13">
                  <c:v>819.38549498854184</c:v>
                </c:pt>
                <c:pt idx="14">
                  <c:v>574.34160177343779</c:v>
                </c:pt>
                <c:pt idx="15">
                  <c:v>329.29770855833374</c:v>
                </c:pt>
                <c:pt idx="16">
                  <c:v>84.253815343229689</c:v>
                </c:pt>
                <c:pt idx="17">
                  <c:v>-160.79007787187436</c:v>
                </c:pt>
                <c:pt idx="18">
                  <c:v>-405.83397108697841</c:v>
                </c:pt>
                <c:pt idx="19">
                  <c:v>-650.87786430208246</c:v>
                </c:pt>
                <c:pt idx="20">
                  <c:v>-895.92175751718651</c:v>
                </c:pt>
                <c:pt idx="21">
                  <c:v>-981.92175751718651</c:v>
                </c:pt>
                <c:pt idx="22">
                  <c:v>-1067.9217575171865</c:v>
                </c:pt>
                <c:pt idx="23">
                  <c:v>-1153.9217575171865</c:v>
                </c:pt>
                <c:pt idx="24">
                  <c:v>-1239.9217575171865</c:v>
                </c:pt>
                <c:pt idx="25">
                  <c:v>-1325.9217575171865</c:v>
                </c:pt>
                <c:pt idx="26">
                  <c:v>-1411.9217575171865</c:v>
                </c:pt>
                <c:pt idx="27">
                  <c:v>-1497.9217575171865</c:v>
                </c:pt>
                <c:pt idx="28">
                  <c:v>-1583.9217575171865</c:v>
                </c:pt>
                <c:pt idx="29">
                  <c:v>-1669.9217575171865</c:v>
                </c:pt>
                <c:pt idx="30">
                  <c:v>-1755.9217575171865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54A-4B73-ABA9-EFA5AFEDB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(4)'!$F$2:$AJ$2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(4)'!$F$6:$AJ$6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0B-45EA-86D5-B2D9F88A456D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(4)'!$F$2:$AJ$2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(4)'!$F$10:$AJ$10</c:f>
              <c:numCache>
                <c:formatCode>#,##0_);[Red]\(#,##0\)</c:formatCode>
                <c:ptCount val="31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0B-45EA-86D5-B2D9F88A4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(4)'!$F$2:$AJ$2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(4)'!$F$12:$AJ$12</c:f>
              <c:numCache>
                <c:formatCode>#,##0_);[Red]\(#,##0\)</c:formatCode>
                <c:ptCount val="31"/>
                <c:pt idx="0">
                  <c:v>3820</c:v>
                </c:pt>
                <c:pt idx="1">
                  <c:v>3640</c:v>
                </c:pt>
                <c:pt idx="2">
                  <c:v>3460</c:v>
                </c:pt>
                <c:pt idx="3">
                  <c:v>3280</c:v>
                </c:pt>
                <c:pt idx="4">
                  <c:v>3100</c:v>
                </c:pt>
                <c:pt idx="5">
                  <c:v>3134</c:v>
                </c:pt>
                <c:pt idx="6">
                  <c:v>3168</c:v>
                </c:pt>
                <c:pt idx="7">
                  <c:v>3202</c:v>
                </c:pt>
                <c:pt idx="8">
                  <c:v>3236</c:v>
                </c:pt>
                <c:pt idx="9">
                  <c:v>3270</c:v>
                </c:pt>
                <c:pt idx="10">
                  <c:v>3304</c:v>
                </c:pt>
                <c:pt idx="11">
                  <c:v>3218</c:v>
                </c:pt>
                <c:pt idx="12">
                  <c:v>3132</c:v>
                </c:pt>
                <c:pt idx="13">
                  <c:v>3046</c:v>
                </c:pt>
                <c:pt idx="14">
                  <c:v>2960</c:v>
                </c:pt>
                <c:pt idx="15">
                  <c:v>2874</c:v>
                </c:pt>
                <c:pt idx="16">
                  <c:v>2788</c:v>
                </c:pt>
                <c:pt idx="17">
                  <c:v>2702</c:v>
                </c:pt>
                <c:pt idx="18">
                  <c:v>2616</c:v>
                </c:pt>
                <c:pt idx="19">
                  <c:v>2530</c:v>
                </c:pt>
                <c:pt idx="20">
                  <c:v>2444</c:v>
                </c:pt>
                <c:pt idx="21">
                  <c:v>2358</c:v>
                </c:pt>
                <c:pt idx="22">
                  <c:v>2272</c:v>
                </c:pt>
                <c:pt idx="23">
                  <c:v>2186</c:v>
                </c:pt>
                <c:pt idx="24">
                  <c:v>2100</c:v>
                </c:pt>
                <c:pt idx="25">
                  <c:v>2014</c:v>
                </c:pt>
                <c:pt idx="26">
                  <c:v>1928</c:v>
                </c:pt>
                <c:pt idx="27">
                  <c:v>1842</c:v>
                </c:pt>
                <c:pt idx="28">
                  <c:v>1756</c:v>
                </c:pt>
                <c:pt idx="29">
                  <c:v>1670</c:v>
                </c:pt>
                <c:pt idx="30">
                  <c:v>1584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D0B-45EA-86D5-B2D9F88A4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(5)'!$F$2:$AJ$2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(5)'!$F$6:$AJ$6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F-4168-9EFA-659AB9F714E2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(5)'!$F$2:$AJ$2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(5)'!$F$10:$AJ$10</c:f>
              <c:numCache>
                <c:formatCode>#,##0_);[Red]\(#,##0\)</c:formatCode>
                <c:ptCount val="31"/>
                <c:pt idx="0">
                  <c:v>339.04389321510405</c:v>
                </c:pt>
                <c:pt idx="1">
                  <c:v>339.04389321510405</c:v>
                </c:pt>
                <c:pt idx="2">
                  <c:v>339.04389321510405</c:v>
                </c:pt>
                <c:pt idx="3">
                  <c:v>339.04389321510405</c:v>
                </c:pt>
                <c:pt idx="4">
                  <c:v>339.04389321510405</c:v>
                </c:pt>
                <c:pt idx="5">
                  <c:v>339.04389321510405</c:v>
                </c:pt>
                <c:pt idx="6">
                  <c:v>339.04389321510405</c:v>
                </c:pt>
                <c:pt idx="7">
                  <c:v>339.04389321510405</c:v>
                </c:pt>
                <c:pt idx="8">
                  <c:v>339.04389321510405</c:v>
                </c:pt>
                <c:pt idx="9">
                  <c:v>339.04389321510405</c:v>
                </c:pt>
                <c:pt idx="10">
                  <c:v>339.04389321510405</c:v>
                </c:pt>
                <c:pt idx="11">
                  <c:v>339.04389321510405</c:v>
                </c:pt>
                <c:pt idx="12">
                  <c:v>339.04389321510405</c:v>
                </c:pt>
                <c:pt idx="13">
                  <c:v>339.04389321510405</c:v>
                </c:pt>
                <c:pt idx="14">
                  <c:v>339.04389321510405</c:v>
                </c:pt>
                <c:pt idx="15">
                  <c:v>459.04389321510405</c:v>
                </c:pt>
                <c:pt idx="16">
                  <c:v>459.04389321510405</c:v>
                </c:pt>
                <c:pt idx="17">
                  <c:v>459.04389321510405</c:v>
                </c:pt>
                <c:pt idx="18">
                  <c:v>459.04389321510405</c:v>
                </c:pt>
                <c:pt idx="19">
                  <c:v>459.04389321510405</c:v>
                </c:pt>
                <c:pt idx="20">
                  <c:v>459.04389321510405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F-4168-9EFA-659AB9F71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(5)'!$F$2:$AJ$2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(5)'!$F$12:$AJ$12</c:f>
              <c:numCache>
                <c:formatCode>#,##0_);[Red]\(#,##0\)</c:formatCode>
                <c:ptCount val="31"/>
                <c:pt idx="0">
                  <c:v>3780.9561067848958</c:v>
                </c:pt>
                <c:pt idx="1">
                  <c:v>3561.9122135697917</c:v>
                </c:pt>
                <c:pt idx="2">
                  <c:v>3342.8683203546875</c:v>
                </c:pt>
                <c:pt idx="3">
                  <c:v>3123.8244271395833</c:v>
                </c:pt>
                <c:pt idx="4">
                  <c:v>2904.7805339244792</c:v>
                </c:pt>
                <c:pt idx="5">
                  <c:v>2899.736640709375</c:v>
                </c:pt>
                <c:pt idx="6">
                  <c:v>2894.6927474942709</c:v>
                </c:pt>
                <c:pt idx="7">
                  <c:v>2889.6488542791667</c:v>
                </c:pt>
                <c:pt idx="8">
                  <c:v>2884.6049610640625</c:v>
                </c:pt>
                <c:pt idx="9">
                  <c:v>2879.5610678489584</c:v>
                </c:pt>
                <c:pt idx="10">
                  <c:v>2874.5171746338542</c:v>
                </c:pt>
                <c:pt idx="11">
                  <c:v>2749.47328141875</c:v>
                </c:pt>
                <c:pt idx="12">
                  <c:v>2624.4293882036459</c:v>
                </c:pt>
                <c:pt idx="13">
                  <c:v>2499.3854949885417</c:v>
                </c:pt>
                <c:pt idx="14">
                  <c:v>2374.3416017734376</c:v>
                </c:pt>
                <c:pt idx="15">
                  <c:v>2129.2977085583334</c:v>
                </c:pt>
                <c:pt idx="16">
                  <c:v>1884.2538153432292</c:v>
                </c:pt>
                <c:pt idx="17">
                  <c:v>1639.2099221281251</c:v>
                </c:pt>
                <c:pt idx="18">
                  <c:v>1394.1660289130209</c:v>
                </c:pt>
                <c:pt idx="19">
                  <c:v>1149.1221356979167</c:v>
                </c:pt>
                <c:pt idx="20">
                  <c:v>904.0782424828127</c:v>
                </c:pt>
                <c:pt idx="21">
                  <c:v>818.0782424828127</c:v>
                </c:pt>
                <c:pt idx="22">
                  <c:v>732.0782424828127</c:v>
                </c:pt>
                <c:pt idx="23">
                  <c:v>646.0782424828127</c:v>
                </c:pt>
                <c:pt idx="24">
                  <c:v>560.0782424828127</c:v>
                </c:pt>
                <c:pt idx="25">
                  <c:v>474.0782424828127</c:v>
                </c:pt>
                <c:pt idx="26">
                  <c:v>388.0782424828127</c:v>
                </c:pt>
                <c:pt idx="27">
                  <c:v>302.0782424828127</c:v>
                </c:pt>
                <c:pt idx="28">
                  <c:v>216.0782424828127</c:v>
                </c:pt>
                <c:pt idx="29">
                  <c:v>130.0782424828127</c:v>
                </c:pt>
                <c:pt idx="30">
                  <c:v>44.078242482812698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CEF-4168-9EFA-659AB9F71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60</a:t>
            </a:r>
            <a:r>
              <a:rPr lang="ja-JP"/>
              <a:t>歳以降の収支推移と貯蓄推移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収入合計（左軸）</c:v>
          </c:tx>
          <c:spPr>
            <a:solidFill>
              <a:srgbClr val="99CC00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(6)'!$F$2:$AJ$2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(6)'!$F$6:$AJ$6</c:f>
              <c:numCache>
                <c:formatCode>#,##0_);[Red]\(#,##0\)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334</c:v>
                </c:pt>
                <c:pt idx="6">
                  <c:v>334</c:v>
                </c:pt>
                <c:pt idx="7">
                  <c:v>334</c:v>
                </c:pt>
                <c:pt idx="8">
                  <c:v>334</c:v>
                </c:pt>
                <c:pt idx="9">
                  <c:v>334</c:v>
                </c:pt>
                <c:pt idx="10">
                  <c:v>334</c:v>
                </c:pt>
                <c:pt idx="11">
                  <c:v>214</c:v>
                </c:pt>
                <c:pt idx="12">
                  <c:v>214</c:v>
                </c:pt>
                <c:pt idx="13">
                  <c:v>214</c:v>
                </c:pt>
                <c:pt idx="14">
                  <c:v>214</c:v>
                </c:pt>
                <c:pt idx="15">
                  <c:v>214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214</c:v>
                </c:pt>
                <c:pt idx="21">
                  <c:v>214</c:v>
                </c:pt>
                <c:pt idx="22">
                  <c:v>214</c:v>
                </c:pt>
                <c:pt idx="23">
                  <c:v>214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214</c:v>
                </c:pt>
                <c:pt idx="28">
                  <c:v>214</c:v>
                </c:pt>
                <c:pt idx="29">
                  <c:v>214</c:v>
                </c:pt>
                <c:pt idx="3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11-4436-A310-DFCADD9DE8BB}"/>
            </c:ext>
          </c:extLst>
        </c:ser>
        <c:ser>
          <c:idx val="2"/>
          <c:order val="1"/>
          <c:tx>
            <c:v>支出合計（左軸）</c:v>
          </c:tx>
          <c:spPr>
            <a:solidFill>
              <a:srgbClr val="FFCC99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cat>
            <c:numRef>
              <c:f>'キャッシュフロー (6)'!$F$2:$AJ$2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(6)'!$F$10:$AJ$10</c:f>
              <c:numCache>
                <c:formatCode>#,##0_);[Red]\(#,##0\)</c:formatCode>
                <c:ptCount val="31"/>
                <c:pt idx="0">
                  <c:v>396</c:v>
                </c:pt>
                <c:pt idx="1">
                  <c:v>396</c:v>
                </c:pt>
                <c:pt idx="2">
                  <c:v>396</c:v>
                </c:pt>
                <c:pt idx="3">
                  <c:v>396</c:v>
                </c:pt>
                <c:pt idx="4">
                  <c:v>396</c:v>
                </c:pt>
                <c:pt idx="5">
                  <c:v>396</c:v>
                </c:pt>
                <c:pt idx="6">
                  <c:v>396</c:v>
                </c:pt>
                <c:pt idx="7">
                  <c:v>396</c:v>
                </c:pt>
                <c:pt idx="8">
                  <c:v>396</c:v>
                </c:pt>
                <c:pt idx="9">
                  <c:v>396</c:v>
                </c:pt>
                <c:pt idx="10">
                  <c:v>396</c:v>
                </c:pt>
                <c:pt idx="11">
                  <c:v>396</c:v>
                </c:pt>
                <c:pt idx="12">
                  <c:v>396</c:v>
                </c:pt>
                <c:pt idx="13">
                  <c:v>396</c:v>
                </c:pt>
                <c:pt idx="14">
                  <c:v>396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11-4436-A310-DFCADD9DE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axId val="847958728"/>
        <c:axId val="847959056"/>
      </c:barChart>
      <c:lineChart>
        <c:grouping val="standard"/>
        <c:varyColors val="0"/>
        <c:ser>
          <c:idx val="0"/>
          <c:order val="2"/>
          <c:tx>
            <c:v>貯蓄残高（右軸）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'キャッシュフロー (6)'!$F$2:$AJ$2</c:f>
              <c:numCache>
                <c:formatCode>General"歳"</c:formatCode>
                <c:ptCount val="3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</c:numCache>
            </c:numRef>
          </c:cat>
          <c:val>
            <c:numRef>
              <c:f>'キャッシュフロー (6)'!$F$12:$AJ$12</c:f>
              <c:numCache>
                <c:formatCode>#,##0_);[Red]\(#,##0\)</c:formatCode>
                <c:ptCount val="31"/>
                <c:pt idx="0">
                  <c:v>3724</c:v>
                </c:pt>
                <c:pt idx="1">
                  <c:v>3448</c:v>
                </c:pt>
                <c:pt idx="2">
                  <c:v>3172</c:v>
                </c:pt>
                <c:pt idx="3">
                  <c:v>2896</c:v>
                </c:pt>
                <c:pt idx="4">
                  <c:v>2620</c:v>
                </c:pt>
                <c:pt idx="5">
                  <c:v>2558</c:v>
                </c:pt>
                <c:pt idx="6">
                  <c:v>2496</c:v>
                </c:pt>
                <c:pt idx="7">
                  <c:v>2434</c:v>
                </c:pt>
                <c:pt idx="8">
                  <c:v>2372</c:v>
                </c:pt>
                <c:pt idx="9">
                  <c:v>2310</c:v>
                </c:pt>
                <c:pt idx="10">
                  <c:v>2248</c:v>
                </c:pt>
                <c:pt idx="11">
                  <c:v>2066</c:v>
                </c:pt>
                <c:pt idx="12">
                  <c:v>1884</c:v>
                </c:pt>
                <c:pt idx="13">
                  <c:v>1702</c:v>
                </c:pt>
                <c:pt idx="14">
                  <c:v>1520</c:v>
                </c:pt>
                <c:pt idx="15">
                  <c:v>1434</c:v>
                </c:pt>
                <c:pt idx="16">
                  <c:v>1348</c:v>
                </c:pt>
                <c:pt idx="17">
                  <c:v>1262</c:v>
                </c:pt>
                <c:pt idx="18">
                  <c:v>1176</c:v>
                </c:pt>
                <c:pt idx="19">
                  <c:v>1090</c:v>
                </c:pt>
                <c:pt idx="20">
                  <c:v>1004</c:v>
                </c:pt>
                <c:pt idx="21">
                  <c:v>918</c:v>
                </c:pt>
                <c:pt idx="22">
                  <c:v>832</c:v>
                </c:pt>
                <c:pt idx="23">
                  <c:v>746</c:v>
                </c:pt>
                <c:pt idx="24">
                  <c:v>660</c:v>
                </c:pt>
                <c:pt idx="25">
                  <c:v>574</c:v>
                </c:pt>
                <c:pt idx="26">
                  <c:v>488</c:v>
                </c:pt>
                <c:pt idx="27">
                  <c:v>402</c:v>
                </c:pt>
                <c:pt idx="28">
                  <c:v>316</c:v>
                </c:pt>
                <c:pt idx="29">
                  <c:v>230</c:v>
                </c:pt>
                <c:pt idx="30">
                  <c:v>144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C11-4436-A310-DFCADD9DE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607120"/>
        <c:axId val="1111607776"/>
      </c:lineChart>
      <c:catAx>
        <c:axId val="84795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年齢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&quot;歳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9056"/>
        <c:crosses val="autoZero"/>
        <c:auto val="1"/>
        <c:lblAlgn val="ctr"/>
        <c:lblOffset val="100"/>
        <c:noMultiLvlLbl val="0"/>
      </c:catAx>
      <c:valAx>
        <c:axId val="8479590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収入と支出（万円）</a:t>
                </a:r>
              </a:p>
            </c:rich>
          </c:tx>
          <c:layout>
            <c:manualLayout>
              <c:xMode val="edge"/>
              <c:yMode val="edge"/>
              <c:x val="1.2305389405285805E-2"/>
              <c:y val="0.4116322996802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7958728"/>
        <c:crosses val="autoZero"/>
        <c:crossBetween val="between"/>
      </c:valAx>
      <c:valAx>
        <c:axId val="1111607776"/>
        <c:scaling>
          <c:orientation val="minMax"/>
          <c:max val="4000"/>
          <c:min val="-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貯蓄額（万円）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bg2">
                      <a:lumMod val="2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1607120"/>
        <c:crosses val="max"/>
        <c:crossBetween val="between"/>
      </c:valAx>
      <c:catAx>
        <c:axId val="1111607120"/>
        <c:scaling>
          <c:orientation val="minMax"/>
        </c:scaling>
        <c:delete val="1"/>
        <c:axPos val="b"/>
        <c:numFmt formatCode="General&quot;歳&quot;" sourceLinked="1"/>
        <c:majorTickMark val="out"/>
        <c:minorTickMark val="none"/>
        <c:tickLblPos val="nextTo"/>
        <c:crossAx val="1111607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2">
                  <a:lumMod val="2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bg2">
              <a:lumMod val="25000"/>
            </a:schemeClr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A22F443-7908-4D70-B287-D6D9128C06A5}">
  <sheetPr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9DA16D-432C-4A00-93B8-46BEFEC9AFB9}">
  <sheetPr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0A7C53E-0C49-44D9-906D-F8A462C0F026}">
  <sheetPr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27B9E20-F243-4836-B0A5-786C17EE4EB0}">
  <sheetPr/>
  <sheetViews>
    <sheetView zoomScale="70"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416CF16-FDCA-4D09-9D89-348E0C051C9D}">
  <sheetPr/>
  <sheetViews>
    <sheetView tabSelected="1" zoomScale="70"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&amp;R&amp;A</oddHeader>
    <oddFooter>&amp;C&amp;P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5F022A-C4DC-44EC-BD5B-865A2C71B0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157C10D-9B0A-BE81-168F-7954BA50D6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FE5F-3413-82E7-523D-09652A5531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E5EEC3F-1F4A-5641-D653-8C2223E0C4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BE1E7FE-8F86-824E-5C85-8D77053FE3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0.09173</cdr:x>
      <cdr:y>0.30327</cdr:y>
    </cdr:from>
    <cdr:to>
      <cdr:x>0.8928</cdr:x>
      <cdr:y>0.30327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CCE33AD6-E6E5-353F-E236-CADDCD4E44CE}"/>
            </a:ext>
          </a:extLst>
        </cdr:cNvPr>
        <cdr:cNvCxnSpPr/>
      </cdr:nvCxnSpPr>
      <cdr:spPr>
        <a:xfrm xmlns:a="http://schemas.openxmlformats.org/drawingml/2006/main">
          <a:off x="851914" y="1845815"/>
          <a:ext cx="743943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F77A49-335A-F2EC-DD69-CE3F7F3DA3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J24"/>
  <sheetViews>
    <sheetView showGridLines="0" zoomScale="70" zoomScaleNormal="70" workbookViewId="0">
      <selection activeCell="A2" sqref="A2:T24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3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4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ref="U4:AJ4" si="5">E16</f>
        <v>82</v>
      </c>
      <c r="V4" s="6">
        <f t="shared" si="5"/>
        <v>82</v>
      </c>
      <c r="W4" s="6">
        <f t="shared" si="5"/>
        <v>82</v>
      </c>
      <c r="X4" s="6">
        <f t="shared" si="5"/>
        <v>82</v>
      </c>
      <c r="Y4" s="6">
        <f t="shared" si="5"/>
        <v>82</v>
      </c>
      <c r="Z4" s="6">
        <f t="shared" si="5"/>
        <v>82</v>
      </c>
      <c r="AA4" s="6">
        <f t="shared" si="5"/>
        <v>82</v>
      </c>
      <c r="AB4" s="6">
        <f t="shared" si="5"/>
        <v>82</v>
      </c>
      <c r="AC4" s="6">
        <f t="shared" si="5"/>
        <v>82</v>
      </c>
      <c r="AD4" s="6">
        <f t="shared" si="5"/>
        <v>82</v>
      </c>
      <c r="AE4" s="6">
        <f t="shared" si="5"/>
        <v>82</v>
      </c>
      <c r="AF4" s="6">
        <f t="shared" si="5"/>
        <v>82</v>
      </c>
      <c r="AG4" s="6">
        <f t="shared" si="5"/>
        <v>82</v>
      </c>
      <c r="AH4" s="6">
        <f t="shared" si="5"/>
        <v>82</v>
      </c>
      <c r="AI4" s="6">
        <f t="shared" si="5"/>
        <v>82</v>
      </c>
      <c r="AJ4" s="32">
        <f t="shared" si="5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ref="M5:T5" si="6">L5</f>
        <v>132</v>
      </c>
      <c r="N5" s="10">
        <f t="shared" si="6"/>
        <v>132</v>
      </c>
      <c r="O5" s="68">
        <f t="shared" si="6"/>
        <v>132</v>
      </c>
      <c r="P5" s="11">
        <f t="shared" si="6"/>
        <v>132</v>
      </c>
      <c r="Q5" s="11">
        <f t="shared" si="6"/>
        <v>132</v>
      </c>
      <c r="R5" s="10">
        <f t="shared" si="6"/>
        <v>132</v>
      </c>
      <c r="S5" s="10">
        <f t="shared" si="6"/>
        <v>132</v>
      </c>
      <c r="T5" s="34">
        <f t="shared" si="6"/>
        <v>132</v>
      </c>
      <c r="U5" s="33">
        <f t="shared" ref="U5:AJ5" si="7">E17</f>
        <v>132</v>
      </c>
      <c r="V5" s="10">
        <f t="shared" si="7"/>
        <v>132</v>
      </c>
      <c r="W5" s="10">
        <f t="shared" si="7"/>
        <v>132</v>
      </c>
      <c r="X5" s="10">
        <f t="shared" si="7"/>
        <v>132</v>
      </c>
      <c r="Y5" s="10">
        <f t="shared" si="7"/>
        <v>132</v>
      </c>
      <c r="Z5" s="10">
        <f t="shared" si="7"/>
        <v>132</v>
      </c>
      <c r="AA5" s="10">
        <f t="shared" si="7"/>
        <v>132</v>
      </c>
      <c r="AB5" s="10">
        <f t="shared" si="7"/>
        <v>132</v>
      </c>
      <c r="AC5" s="10">
        <f t="shared" si="7"/>
        <v>132</v>
      </c>
      <c r="AD5" s="10">
        <f t="shared" si="7"/>
        <v>132</v>
      </c>
      <c r="AE5" s="10">
        <f t="shared" si="7"/>
        <v>132</v>
      </c>
      <c r="AF5" s="10">
        <f t="shared" si="7"/>
        <v>132</v>
      </c>
      <c r="AG5" s="10">
        <f t="shared" si="7"/>
        <v>132</v>
      </c>
      <c r="AH5" s="10">
        <f t="shared" si="7"/>
        <v>132</v>
      </c>
      <c r="AI5" s="10">
        <f t="shared" si="7"/>
        <v>132</v>
      </c>
      <c r="AJ5" s="34">
        <f t="shared" si="7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8">SUM(G3:G5)</f>
        <v>120</v>
      </c>
      <c r="H6" s="13">
        <f t="shared" si="8"/>
        <v>120</v>
      </c>
      <c r="I6" s="13">
        <f t="shared" si="8"/>
        <v>120</v>
      </c>
      <c r="J6" s="13">
        <f t="shared" si="8"/>
        <v>120</v>
      </c>
      <c r="K6" s="13">
        <f t="shared" si="8"/>
        <v>334</v>
      </c>
      <c r="L6" s="13">
        <f t="shared" si="8"/>
        <v>334</v>
      </c>
      <c r="M6" s="13">
        <f t="shared" si="8"/>
        <v>334</v>
      </c>
      <c r="N6" s="13">
        <f t="shared" si="8"/>
        <v>334</v>
      </c>
      <c r="O6" s="69">
        <f t="shared" si="8"/>
        <v>334</v>
      </c>
      <c r="P6" s="14">
        <f t="shared" si="8"/>
        <v>334</v>
      </c>
      <c r="Q6" s="14">
        <f t="shared" si="8"/>
        <v>214</v>
      </c>
      <c r="R6" s="13">
        <f t="shared" si="8"/>
        <v>214</v>
      </c>
      <c r="S6" s="13">
        <f t="shared" si="8"/>
        <v>214</v>
      </c>
      <c r="T6" s="35">
        <f t="shared" si="8"/>
        <v>214</v>
      </c>
      <c r="U6" s="19">
        <f t="shared" ref="U6:AJ6" si="9">E18</f>
        <v>214</v>
      </c>
      <c r="V6" s="13">
        <f t="shared" si="9"/>
        <v>214</v>
      </c>
      <c r="W6" s="13">
        <f t="shared" si="9"/>
        <v>214</v>
      </c>
      <c r="X6" s="13">
        <f t="shared" si="9"/>
        <v>214</v>
      </c>
      <c r="Y6" s="13">
        <f t="shared" si="9"/>
        <v>214</v>
      </c>
      <c r="Z6" s="13">
        <f t="shared" si="9"/>
        <v>214</v>
      </c>
      <c r="AA6" s="13">
        <f t="shared" si="9"/>
        <v>214</v>
      </c>
      <c r="AB6" s="13">
        <f t="shared" si="9"/>
        <v>214</v>
      </c>
      <c r="AC6" s="13">
        <f t="shared" si="9"/>
        <v>214</v>
      </c>
      <c r="AD6" s="13">
        <f t="shared" si="9"/>
        <v>214</v>
      </c>
      <c r="AE6" s="13">
        <f t="shared" si="9"/>
        <v>214</v>
      </c>
      <c r="AF6" s="13">
        <f t="shared" si="9"/>
        <v>214</v>
      </c>
      <c r="AG6" s="13">
        <f t="shared" si="9"/>
        <v>214</v>
      </c>
      <c r="AH6" s="13">
        <f t="shared" si="9"/>
        <v>214</v>
      </c>
      <c r="AI6" s="13">
        <f t="shared" si="9"/>
        <v>214</v>
      </c>
      <c r="AJ6" s="35">
        <f t="shared" si="9"/>
        <v>214</v>
      </c>
    </row>
    <row r="7" spans="1:36" ht="30" customHeight="1" x14ac:dyDescent="0.4">
      <c r="A7" s="51" t="s">
        <v>2</v>
      </c>
      <c r="B7" s="1" t="s">
        <v>3</v>
      </c>
      <c r="C7" s="52">
        <v>25</v>
      </c>
      <c r="D7" s="27"/>
      <c r="E7" s="61"/>
      <c r="F7" s="29">
        <f>C7*12</f>
        <v>300</v>
      </c>
      <c r="G7" s="3">
        <f>F7</f>
        <v>300</v>
      </c>
      <c r="H7" s="3">
        <f t="shared" ref="H7:T7" si="10">G7</f>
        <v>300</v>
      </c>
      <c r="I7" s="3">
        <f t="shared" si="10"/>
        <v>300</v>
      </c>
      <c r="J7" s="3">
        <f t="shared" si="10"/>
        <v>300</v>
      </c>
      <c r="K7" s="3">
        <f t="shared" si="10"/>
        <v>300</v>
      </c>
      <c r="L7" s="3">
        <f t="shared" si="10"/>
        <v>300</v>
      </c>
      <c r="M7" s="3">
        <f t="shared" si="10"/>
        <v>300</v>
      </c>
      <c r="N7" s="3">
        <f t="shared" si="10"/>
        <v>300</v>
      </c>
      <c r="O7" s="70">
        <f t="shared" si="10"/>
        <v>300</v>
      </c>
      <c r="P7" s="3">
        <f t="shared" si="10"/>
        <v>300</v>
      </c>
      <c r="Q7" s="3">
        <f t="shared" si="10"/>
        <v>300</v>
      </c>
      <c r="R7" s="3">
        <f t="shared" si="10"/>
        <v>300</v>
      </c>
      <c r="S7" s="3">
        <f t="shared" si="10"/>
        <v>300</v>
      </c>
      <c r="T7" s="4">
        <f t="shared" si="10"/>
        <v>300</v>
      </c>
      <c r="U7" s="29">
        <f t="shared" ref="U7:AJ7" si="11">E19</f>
        <v>60</v>
      </c>
      <c r="V7" s="3">
        <f t="shared" si="11"/>
        <v>60</v>
      </c>
      <c r="W7" s="3">
        <f t="shared" si="11"/>
        <v>60</v>
      </c>
      <c r="X7" s="3">
        <f t="shared" si="11"/>
        <v>60</v>
      </c>
      <c r="Y7" s="3">
        <f t="shared" si="11"/>
        <v>60</v>
      </c>
      <c r="Z7" s="3">
        <f t="shared" si="11"/>
        <v>60</v>
      </c>
      <c r="AA7" s="3">
        <f t="shared" si="11"/>
        <v>60</v>
      </c>
      <c r="AB7" s="3">
        <f t="shared" si="11"/>
        <v>60</v>
      </c>
      <c r="AC7" s="3">
        <f t="shared" si="11"/>
        <v>60</v>
      </c>
      <c r="AD7" s="3">
        <f t="shared" si="11"/>
        <v>60</v>
      </c>
      <c r="AE7" s="3">
        <f t="shared" si="11"/>
        <v>60</v>
      </c>
      <c r="AF7" s="3">
        <f t="shared" si="11"/>
        <v>60</v>
      </c>
      <c r="AG7" s="3">
        <f t="shared" si="11"/>
        <v>60</v>
      </c>
      <c r="AH7" s="3">
        <f t="shared" si="11"/>
        <v>60</v>
      </c>
      <c r="AI7" s="3">
        <f t="shared" si="11"/>
        <v>60</v>
      </c>
      <c r="AJ7" s="4">
        <f t="shared" si="11"/>
        <v>60</v>
      </c>
    </row>
    <row r="8" spans="1:36" ht="30" customHeight="1" x14ac:dyDescent="0.4">
      <c r="A8" s="53"/>
      <c r="B8" s="5" t="s">
        <v>11</v>
      </c>
      <c r="C8" s="16">
        <v>3000</v>
      </c>
      <c r="D8" s="55">
        <v>6.2500000000000003E-3</v>
      </c>
      <c r="E8" s="62"/>
      <c r="F8" s="31">
        <f t="shared" ref="F8:T8" si="12">IF(F2&lt;=$F2+$C$13, PMT($D8, $C13, -$C8, 0, 1), "")</f>
        <v>159.04389321510405</v>
      </c>
      <c r="G8" s="7">
        <f t="shared" si="12"/>
        <v>159.04389321510405</v>
      </c>
      <c r="H8" s="7">
        <f t="shared" si="12"/>
        <v>159.04389321510405</v>
      </c>
      <c r="I8" s="7">
        <f t="shared" si="12"/>
        <v>159.04389321510405</v>
      </c>
      <c r="J8" s="7">
        <f t="shared" si="12"/>
        <v>159.04389321510405</v>
      </c>
      <c r="K8" s="7">
        <f t="shared" si="12"/>
        <v>159.04389321510405</v>
      </c>
      <c r="L8" s="7">
        <f t="shared" si="12"/>
        <v>159.04389321510405</v>
      </c>
      <c r="M8" s="7">
        <f t="shared" si="12"/>
        <v>159.04389321510405</v>
      </c>
      <c r="N8" s="7">
        <f t="shared" si="12"/>
        <v>159.04389321510405</v>
      </c>
      <c r="O8" s="71">
        <f t="shared" si="12"/>
        <v>159.04389321510405</v>
      </c>
      <c r="P8" s="7">
        <f t="shared" si="12"/>
        <v>159.04389321510405</v>
      </c>
      <c r="Q8" s="7">
        <f t="shared" si="12"/>
        <v>159.04389321510405</v>
      </c>
      <c r="R8" s="7">
        <f t="shared" si="12"/>
        <v>159.04389321510405</v>
      </c>
      <c r="S8" s="7">
        <f t="shared" si="12"/>
        <v>159.04389321510405</v>
      </c>
      <c r="T8" s="8">
        <f t="shared" si="12"/>
        <v>159.04389321510405</v>
      </c>
      <c r="U8" s="31">
        <f t="shared" ref="U8:AJ8" si="13">E20</f>
        <v>159.04389321510405</v>
      </c>
      <c r="V8" s="7">
        <f t="shared" si="13"/>
        <v>159.04389321510405</v>
      </c>
      <c r="W8" s="7">
        <f t="shared" si="13"/>
        <v>159.04389321510405</v>
      </c>
      <c r="X8" s="7">
        <f t="shared" si="13"/>
        <v>159.04389321510405</v>
      </c>
      <c r="Y8" s="7">
        <f t="shared" si="13"/>
        <v>159.04389321510405</v>
      </c>
      <c r="Z8" s="7">
        <f t="shared" si="13"/>
        <v>159.04389321510405</v>
      </c>
      <c r="AA8" s="7" t="str">
        <f t="shared" si="13"/>
        <v/>
      </c>
      <c r="AB8" s="7" t="str">
        <f t="shared" si="13"/>
        <v/>
      </c>
      <c r="AC8" s="7" t="str">
        <f t="shared" si="13"/>
        <v/>
      </c>
      <c r="AD8" s="7" t="str">
        <f t="shared" si="13"/>
        <v/>
      </c>
      <c r="AE8" s="7" t="str">
        <f t="shared" si="13"/>
        <v/>
      </c>
      <c r="AF8" s="7" t="str">
        <f t="shared" si="13"/>
        <v/>
      </c>
      <c r="AG8" s="7" t="str">
        <f t="shared" si="13"/>
        <v/>
      </c>
      <c r="AH8" s="7" t="str">
        <f t="shared" si="13"/>
        <v/>
      </c>
      <c r="AI8" s="7" t="str">
        <f t="shared" si="13"/>
        <v/>
      </c>
      <c r="AJ8" s="8" t="str">
        <f t="shared" si="1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14">IF(G2&gt;=$C$9,$D$9*12,"")</f>
        <v/>
      </c>
      <c r="H9" s="11" t="str">
        <f t="shared" si="14"/>
        <v/>
      </c>
      <c r="I9" s="11" t="str">
        <f t="shared" si="14"/>
        <v/>
      </c>
      <c r="J9" s="11" t="str">
        <f t="shared" si="14"/>
        <v/>
      </c>
      <c r="K9" s="11" t="str">
        <f t="shared" si="14"/>
        <v/>
      </c>
      <c r="L9" s="11" t="str">
        <f t="shared" si="14"/>
        <v/>
      </c>
      <c r="M9" s="11" t="str">
        <f t="shared" si="14"/>
        <v/>
      </c>
      <c r="N9" s="11" t="str">
        <f t="shared" si="14"/>
        <v/>
      </c>
      <c r="O9" s="72" t="str">
        <f t="shared" si="14"/>
        <v/>
      </c>
      <c r="P9" s="11" t="str">
        <f t="shared" si="14"/>
        <v/>
      </c>
      <c r="Q9" s="11" t="str">
        <f t="shared" si="14"/>
        <v/>
      </c>
      <c r="R9" s="11" t="str">
        <f t="shared" si="14"/>
        <v/>
      </c>
      <c r="S9" s="11" t="str">
        <f t="shared" si="14"/>
        <v/>
      </c>
      <c r="T9" s="12" t="str">
        <f t="shared" si="14"/>
        <v/>
      </c>
      <c r="U9" s="33">
        <f t="shared" ref="U9:AJ9" si="15">E21</f>
        <v>240</v>
      </c>
      <c r="V9" s="11">
        <f t="shared" si="15"/>
        <v>240</v>
      </c>
      <c r="W9" s="11">
        <f t="shared" si="15"/>
        <v>240</v>
      </c>
      <c r="X9" s="11">
        <f t="shared" si="15"/>
        <v>240</v>
      </c>
      <c r="Y9" s="11">
        <f t="shared" si="15"/>
        <v>240</v>
      </c>
      <c r="Z9" s="11">
        <f t="shared" si="15"/>
        <v>240</v>
      </c>
      <c r="AA9" s="11">
        <f t="shared" si="15"/>
        <v>240</v>
      </c>
      <c r="AB9" s="11">
        <f t="shared" si="15"/>
        <v>240</v>
      </c>
      <c r="AC9" s="11">
        <f t="shared" si="15"/>
        <v>240</v>
      </c>
      <c r="AD9" s="11">
        <f t="shared" si="15"/>
        <v>240</v>
      </c>
      <c r="AE9" s="11">
        <f t="shared" si="15"/>
        <v>240</v>
      </c>
      <c r="AF9" s="11">
        <f t="shared" si="15"/>
        <v>240</v>
      </c>
      <c r="AG9" s="11">
        <f t="shared" si="15"/>
        <v>240</v>
      </c>
      <c r="AH9" s="11">
        <f t="shared" si="15"/>
        <v>240</v>
      </c>
      <c r="AI9" s="11">
        <f t="shared" si="15"/>
        <v>240</v>
      </c>
      <c r="AJ9" s="12">
        <f t="shared" si="15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459.04389321510405</v>
      </c>
      <c r="G10" s="14">
        <f t="shared" ref="G10:T10" si="16">SUM(G7:G9)</f>
        <v>459.04389321510405</v>
      </c>
      <c r="H10" s="14">
        <f t="shared" si="16"/>
        <v>459.04389321510405</v>
      </c>
      <c r="I10" s="14">
        <f t="shared" si="16"/>
        <v>459.04389321510405</v>
      </c>
      <c r="J10" s="14">
        <f t="shared" si="16"/>
        <v>459.04389321510405</v>
      </c>
      <c r="K10" s="14">
        <f t="shared" si="16"/>
        <v>459.04389321510405</v>
      </c>
      <c r="L10" s="14">
        <f t="shared" si="16"/>
        <v>459.04389321510405</v>
      </c>
      <c r="M10" s="14">
        <f t="shared" si="16"/>
        <v>459.04389321510405</v>
      </c>
      <c r="N10" s="14">
        <f t="shared" si="16"/>
        <v>459.04389321510405</v>
      </c>
      <c r="O10" s="73">
        <f t="shared" si="16"/>
        <v>459.04389321510405</v>
      </c>
      <c r="P10" s="14">
        <f t="shared" si="16"/>
        <v>459.04389321510405</v>
      </c>
      <c r="Q10" s="14">
        <f t="shared" si="16"/>
        <v>459.04389321510405</v>
      </c>
      <c r="R10" s="14">
        <f t="shared" si="16"/>
        <v>459.04389321510405</v>
      </c>
      <c r="S10" s="14">
        <f t="shared" si="16"/>
        <v>459.04389321510405</v>
      </c>
      <c r="T10" s="15">
        <f t="shared" si="16"/>
        <v>459.04389321510405</v>
      </c>
      <c r="U10" s="19">
        <f t="shared" ref="U10:AJ10" si="17">E22</f>
        <v>459.04389321510405</v>
      </c>
      <c r="V10" s="14">
        <f t="shared" si="17"/>
        <v>459.04389321510405</v>
      </c>
      <c r="W10" s="14">
        <f t="shared" si="17"/>
        <v>459.04389321510405</v>
      </c>
      <c r="X10" s="14">
        <f t="shared" si="17"/>
        <v>459.04389321510405</v>
      </c>
      <c r="Y10" s="14">
        <f t="shared" si="17"/>
        <v>459.04389321510405</v>
      </c>
      <c r="Z10" s="14">
        <f t="shared" si="17"/>
        <v>459.04389321510405</v>
      </c>
      <c r="AA10" s="14">
        <f t="shared" si="17"/>
        <v>300</v>
      </c>
      <c r="AB10" s="14">
        <f t="shared" si="17"/>
        <v>300</v>
      </c>
      <c r="AC10" s="14">
        <f t="shared" si="17"/>
        <v>300</v>
      </c>
      <c r="AD10" s="14">
        <f t="shared" si="17"/>
        <v>300</v>
      </c>
      <c r="AE10" s="14">
        <f t="shared" si="17"/>
        <v>300</v>
      </c>
      <c r="AF10" s="14">
        <f t="shared" si="17"/>
        <v>300</v>
      </c>
      <c r="AG10" s="14">
        <f t="shared" si="17"/>
        <v>300</v>
      </c>
      <c r="AH10" s="14">
        <f t="shared" si="17"/>
        <v>300</v>
      </c>
      <c r="AI10" s="14">
        <f t="shared" si="17"/>
        <v>300</v>
      </c>
      <c r="AJ10" s="15">
        <f t="shared" si="17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-339.04389321510405</v>
      </c>
      <c r="G11" s="14">
        <f t="shared" ref="G11:T11" si="18">G6-G10</f>
        <v>-339.04389321510405</v>
      </c>
      <c r="H11" s="14">
        <f t="shared" si="18"/>
        <v>-339.04389321510405</v>
      </c>
      <c r="I11" s="14">
        <f t="shared" si="18"/>
        <v>-339.04389321510405</v>
      </c>
      <c r="J11" s="14">
        <f t="shared" si="18"/>
        <v>-339.04389321510405</v>
      </c>
      <c r="K11" s="14">
        <f t="shared" si="18"/>
        <v>-125.04389321510405</v>
      </c>
      <c r="L11" s="14">
        <f t="shared" si="18"/>
        <v>-125.04389321510405</v>
      </c>
      <c r="M11" s="14">
        <f t="shared" si="18"/>
        <v>-125.04389321510405</v>
      </c>
      <c r="N11" s="14">
        <f t="shared" si="18"/>
        <v>-125.04389321510405</v>
      </c>
      <c r="O11" s="73">
        <f t="shared" si="18"/>
        <v>-125.04389321510405</v>
      </c>
      <c r="P11" s="14">
        <f t="shared" si="18"/>
        <v>-125.04389321510405</v>
      </c>
      <c r="Q11" s="14">
        <f t="shared" si="18"/>
        <v>-245.04389321510405</v>
      </c>
      <c r="R11" s="14">
        <f t="shared" si="18"/>
        <v>-245.04389321510405</v>
      </c>
      <c r="S11" s="14">
        <f t="shared" si="18"/>
        <v>-245.04389321510405</v>
      </c>
      <c r="T11" s="15">
        <f t="shared" si="18"/>
        <v>-245.04389321510405</v>
      </c>
      <c r="U11" s="19">
        <f t="shared" ref="U11:AJ11" si="19">E23</f>
        <v>-245.04389321510405</v>
      </c>
      <c r="V11" s="14">
        <f t="shared" si="19"/>
        <v>-245.04389321510405</v>
      </c>
      <c r="W11" s="14">
        <f t="shared" si="19"/>
        <v>-245.04389321510405</v>
      </c>
      <c r="X11" s="14">
        <f t="shared" si="19"/>
        <v>-245.04389321510405</v>
      </c>
      <c r="Y11" s="14">
        <f t="shared" si="19"/>
        <v>-245.04389321510405</v>
      </c>
      <c r="Z11" s="14">
        <f t="shared" si="19"/>
        <v>-245.04389321510405</v>
      </c>
      <c r="AA11" s="14">
        <f t="shared" si="19"/>
        <v>-86</v>
      </c>
      <c r="AB11" s="14">
        <f t="shared" si="19"/>
        <v>-86</v>
      </c>
      <c r="AC11" s="14">
        <f t="shared" si="19"/>
        <v>-86</v>
      </c>
      <c r="AD11" s="14">
        <f t="shared" si="19"/>
        <v>-86</v>
      </c>
      <c r="AE11" s="14">
        <f t="shared" si="19"/>
        <v>-86</v>
      </c>
      <c r="AF11" s="14">
        <f t="shared" si="19"/>
        <v>-86</v>
      </c>
      <c r="AG11" s="14">
        <f t="shared" si="19"/>
        <v>-86</v>
      </c>
      <c r="AH11" s="14">
        <f t="shared" si="19"/>
        <v>-86</v>
      </c>
      <c r="AI11" s="14">
        <f t="shared" si="19"/>
        <v>-86</v>
      </c>
      <c r="AJ11" s="15">
        <f t="shared" si="19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2000</v>
      </c>
      <c r="F12" s="36">
        <f t="shared" ref="F12:T12" si="20">E12+F11</f>
        <v>1660.9561067848958</v>
      </c>
      <c r="G12" s="20">
        <f t="shared" si="20"/>
        <v>1321.9122135697917</v>
      </c>
      <c r="H12" s="20">
        <f t="shared" si="20"/>
        <v>982.86832035468763</v>
      </c>
      <c r="I12" s="20">
        <f t="shared" si="20"/>
        <v>643.82442713958358</v>
      </c>
      <c r="J12" s="20">
        <f t="shared" si="20"/>
        <v>304.78053392447953</v>
      </c>
      <c r="K12" s="20">
        <f t="shared" si="20"/>
        <v>179.73664070937548</v>
      </c>
      <c r="L12" s="20">
        <f t="shared" si="20"/>
        <v>54.69274749427143</v>
      </c>
      <c r="M12" s="20">
        <f t="shared" si="20"/>
        <v>-70.351145720832619</v>
      </c>
      <c r="N12" s="20">
        <f t="shared" si="20"/>
        <v>-195.39503893593667</v>
      </c>
      <c r="O12" s="74">
        <f t="shared" si="20"/>
        <v>-320.43893215104072</v>
      </c>
      <c r="P12" s="20">
        <f t="shared" si="20"/>
        <v>-445.48282536614477</v>
      </c>
      <c r="Q12" s="20">
        <f t="shared" si="20"/>
        <v>-690.52671858124882</v>
      </c>
      <c r="R12" s="20">
        <f t="shared" si="20"/>
        <v>-935.57061179635286</v>
      </c>
      <c r="S12" s="20">
        <f t="shared" si="20"/>
        <v>-1180.6145050114569</v>
      </c>
      <c r="T12" s="21">
        <f t="shared" si="20"/>
        <v>-1425.6583982265611</v>
      </c>
      <c r="U12" s="36">
        <f t="shared" ref="U12:AJ12" si="21">E24</f>
        <v>-1670.7022914416652</v>
      </c>
      <c r="V12" s="20">
        <f t="shared" si="21"/>
        <v>-1915.7461846567694</v>
      </c>
      <c r="W12" s="20">
        <f t="shared" si="21"/>
        <v>-2160.7900778718736</v>
      </c>
      <c r="X12" s="20">
        <f t="shared" si="21"/>
        <v>-2405.8339710869777</v>
      </c>
      <c r="Y12" s="20">
        <f t="shared" si="21"/>
        <v>-2650.8778643020819</v>
      </c>
      <c r="Z12" s="20">
        <f t="shared" si="21"/>
        <v>-2895.9217575171861</v>
      </c>
      <c r="AA12" s="20">
        <f t="shared" si="21"/>
        <v>-2981.9217575171861</v>
      </c>
      <c r="AB12" s="20">
        <f t="shared" si="21"/>
        <v>-3067.9217575171861</v>
      </c>
      <c r="AC12" s="20">
        <f t="shared" si="21"/>
        <v>-3153.9217575171861</v>
      </c>
      <c r="AD12" s="20">
        <f t="shared" si="21"/>
        <v>-3239.9217575171861</v>
      </c>
      <c r="AE12" s="20">
        <f t="shared" si="21"/>
        <v>-3325.9217575171861</v>
      </c>
      <c r="AF12" s="20">
        <f t="shared" si="21"/>
        <v>-3411.9217575171861</v>
      </c>
      <c r="AG12" s="20">
        <f t="shared" si="21"/>
        <v>-3497.9217575171861</v>
      </c>
      <c r="AH12" s="20">
        <f t="shared" si="21"/>
        <v>-3583.9217575171861</v>
      </c>
      <c r="AI12" s="20">
        <f t="shared" si="21"/>
        <v>-3669.9217575171861</v>
      </c>
      <c r="AJ12" s="21">
        <f t="shared" si="21"/>
        <v>-3755.9217575171861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22">E14+1</f>
        <v>76</v>
      </c>
      <c r="G14" s="25">
        <f t="shared" si="22"/>
        <v>77</v>
      </c>
      <c r="H14" s="25">
        <f t="shared" si="22"/>
        <v>78</v>
      </c>
      <c r="I14" s="25">
        <f t="shared" si="22"/>
        <v>79</v>
      </c>
      <c r="J14" s="25">
        <f t="shared" si="22"/>
        <v>80</v>
      </c>
      <c r="K14" s="25">
        <f t="shared" si="22"/>
        <v>81</v>
      </c>
      <c r="L14" s="25">
        <f t="shared" si="22"/>
        <v>82</v>
      </c>
      <c r="M14" s="25">
        <f t="shared" si="22"/>
        <v>83</v>
      </c>
      <c r="N14" s="25">
        <f t="shared" si="22"/>
        <v>84</v>
      </c>
      <c r="O14" s="25">
        <f t="shared" si="22"/>
        <v>85</v>
      </c>
      <c r="P14" s="25">
        <f t="shared" si="22"/>
        <v>86</v>
      </c>
      <c r="Q14" s="25">
        <f t="shared" si="22"/>
        <v>87</v>
      </c>
      <c r="R14" s="25">
        <f t="shared" si="22"/>
        <v>88</v>
      </c>
      <c r="S14" s="25">
        <f t="shared" si="22"/>
        <v>89</v>
      </c>
      <c r="T14" s="26">
        <f t="shared" si="2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23">IF(F14&lt;=$C$3,E15,"")</f>
        <v/>
      </c>
      <c r="G15" s="3" t="str">
        <f t="shared" si="23"/>
        <v/>
      </c>
      <c r="H15" s="3" t="str">
        <f t="shared" si="23"/>
        <v/>
      </c>
      <c r="I15" s="3" t="str">
        <f t="shared" si="23"/>
        <v/>
      </c>
      <c r="J15" s="3" t="str">
        <f t="shared" si="23"/>
        <v/>
      </c>
      <c r="K15" s="3" t="str">
        <f t="shared" si="23"/>
        <v/>
      </c>
      <c r="L15" s="3" t="str">
        <f t="shared" si="23"/>
        <v/>
      </c>
      <c r="M15" s="3" t="str">
        <f t="shared" si="23"/>
        <v/>
      </c>
      <c r="N15" s="3" t="str">
        <f t="shared" si="23"/>
        <v/>
      </c>
      <c r="O15" s="3" t="str">
        <f t="shared" si="23"/>
        <v/>
      </c>
      <c r="P15" s="3" t="str">
        <f t="shared" si="23"/>
        <v/>
      </c>
      <c r="Q15" s="3" t="str">
        <f t="shared" si="23"/>
        <v/>
      </c>
      <c r="R15" s="3" t="str">
        <f t="shared" si="23"/>
        <v/>
      </c>
      <c r="S15" s="3" t="str">
        <f t="shared" si="23"/>
        <v/>
      </c>
      <c r="T15" s="4" t="str">
        <f t="shared" si="2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6" si="24">E16</f>
        <v>82</v>
      </c>
      <c r="G16" s="7">
        <f t="shared" si="24"/>
        <v>82</v>
      </c>
      <c r="H16" s="7">
        <f t="shared" si="24"/>
        <v>82</v>
      </c>
      <c r="I16" s="7">
        <f t="shared" si="24"/>
        <v>82</v>
      </c>
      <c r="J16" s="7">
        <f t="shared" si="24"/>
        <v>82</v>
      </c>
      <c r="K16" s="7">
        <f t="shared" si="24"/>
        <v>82</v>
      </c>
      <c r="L16" s="7">
        <f t="shared" si="24"/>
        <v>82</v>
      </c>
      <c r="M16" s="7">
        <f t="shared" si="24"/>
        <v>82</v>
      </c>
      <c r="N16" s="7">
        <f t="shared" si="24"/>
        <v>82</v>
      </c>
      <c r="O16" s="7">
        <f t="shared" si="24"/>
        <v>82</v>
      </c>
      <c r="P16" s="7">
        <f t="shared" si="24"/>
        <v>82</v>
      </c>
      <c r="Q16" s="7">
        <f t="shared" si="24"/>
        <v>82</v>
      </c>
      <c r="R16" s="7">
        <f t="shared" si="24"/>
        <v>82</v>
      </c>
      <c r="S16" s="7">
        <f t="shared" si="24"/>
        <v>82</v>
      </c>
      <c r="T16" s="8">
        <f t="shared" si="2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ref="F17:T17" si="25">E17</f>
        <v>132</v>
      </c>
      <c r="G17" s="11">
        <f t="shared" si="25"/>
        <v>132</v>
      </c>
      <c r="H17" s="11">
        <f t="shared" si="25"/>
        <v>132</v>
      </c>
      <c r="I17" s="11">
        <f t="shared" si="25"/>
        <v>132</v>
      </c>
      <c r="J17" s="11">
        <f t="shared" si="25"/>
        <v>132</v>
      </c>
      <c r="K17" s="11">
        <f t="shared" si="25"/>
        <v>132</v>
      </c>
      <c r="L17" s="11">
        <f t="shared" si="25"/>
        <v>132</v>
      </c>
      <c r="M17" s="11">
        <f t="shared" si="25"/>
        <v>132</v>
      </c>
      <c r="N17" s="11">
        <f t="shared" si="25"/>
        <v>132</v>
      </c>
      <c r="O17" s="11">
        <f t="shared" si="25"/>
        <v>132</v>
      </c>
      <c r="P17" s="11">
        <f t="shared" si="25"/>
        <v>132</v>
      </c>
      <c r="Q17" s="11">
        <f t="shared" si="25"/>
        <v>132</v>
      </c>
      <c r="R17" s="11">
        <f t="shared" si="25"/>
        <v>132</v>
      </c>
      <c r="S17" s="11">
        <f t="shared" si="25"/>
        <v>132</v>
      </c>
      <c r="T17" s="12">
        <f t="shared" si="25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26">SUM(E15:E17)</f>
        <v>214</v>
      </c>
      <c r="F18" s="14">
        <f t="shared" si="26"/>
        <v>214</v>
      </c>
      <c r="G18" s="14">
        <f t="shared" si="26"/>
        <v>214</v>
      </c>
      <c r="H18" s="14">
        <f t="shared" si="26"/>
        <v>214</v>
      </c>
      <c r="I18" s="14">
        <f t="shared" si="26"/>
        <v>214</v>
      </c>
      <c r="J18" s="14">
        <f t="shared" si="26"/>
        <v>214</v>
      </c>
      <c r="K18" s="14">
        <f t="shared" si="26"/>
        <v>214</v>
      </c>
      <c r="L18" s="14">
        <f t="shared" si="26"/>
        <v>214</v>
      </c>
      <c r="M18" s="14">
        <f t="shared" si="26"/>
        <v>214</v>
      </c>
      <c r="N18" s="14">
        <f t="shared" si="26"/>
        <v>214</v>
      </c>
      <c r="O18" s="14">
        <f t="shared" si="26"/>
        <v>214</v>
      </c>
      <c r="P18" s="14">
        <f t="shared" si="26"/>
        <v>214</v>
      </c>
      <c r="Q18" s="14">
        <f t="shared" si="26"/>
        <v>214</v>
      </c>
      <c r="R18" s="14">
        <f t="shared" si="26"/>
        <v>214</v>
      </c>
      <c r="S18" s="14">
        <f t="shared" si="26"/>
        <v>214</v>
      </c>
      <c r="T18" s="15">
        <f t="shared" si="26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27">E19</f>
        <v>60</v>
      </c>
      <c r="G19" s="3">
        <f t="shared" si="27"/>
        <v>60</v>
      </c>
      <c r="H19" s="3">
        <f t="shared" si="27"/>
        <v>60</v>
      </c>
      <c r="I19" s="3">
        <f t="shared" si="27"/>
        <v>60</v>
      </c>
      <c r="J19" s="3">
        <f t="shared" si="27"/>
        <v>60</v>
      </c>
      <c r="K19" s="3">
        <f t="shared" si="27"/>
        <v>60</v>
      </c>
      <c r="L19" s="3">
        <f t="shared" si="27"/>
        <v>60</v>
      </c>
      <c r="M19" s="3">
        <f t="shared" si="27"/>
        <v>60</v>
      </c>
      <c r="N19" s="3">
        <f t="shared" si="27"/>
        <v>60</v>
      </c>
      <c r="O19" s="3">
        <f t="shared" si="27"/>
        <v>60</v>
      </c>
      <c r="P19" s="3">
        <f t="shared" si="27"/>
        <v>60</v>
      </c>
      <c r="Q19" s="3">
        <f t="shared" si="27"/>
        <v>60</v>
      </c>
      <c r="R19" s="3">
        <f t="shared" si="27"/>
        <v>60</v>
      </c>
      <c r="S19" s="3">
        <f t="shared" si="27"/>
        <v>60</v>
      </c>
      <c r="T19" s="4">
        <f t="shared" si="27"/>
        <v>60</v>
      </c>
    </row>
    <row r="20" spans="1:20" ht="30" customHeight="1" x14ac:dyDescent="0.4">
      <c r="A20" s="53"/>
      <c r="B20" s="5" t="s">
        <v>11</v>
      </c>
      <c r="C20" s="16">
        <f>C8</f>
        <v>3000</v>
      </c>
      <c r="D20" s="38">
        <f>D8</f>
        <v>6.2500000000000003E-3</v>
      </c>
      <c r="E20" s="31">
        <f t="shared" ref="E20:T20" si="28">IF(E14&lt;=$F2+$C$13, PMT($D8, $C13, -$C8, 0, 1), "")</f>
        <v>159.04389321510405</v>
      </c>
      <c r="F20" s="7">
        <f t="shared" si="28"/>
        <v>159.04389321510405</v>
      </c>
      <c r="G20" s="7">
        <f t="shared" si="28"/>
        <v>159.04389321510405</v>
      </c>
      <c r="H20" s="7">
        <f t="shared" si="28"/>
        <v>159.04389321510405</v>
      </c>
      <c r="I20" s="7">
        <f t="shared" si="28"/>
        <v>159.04389321510405</v>
      </c>
      <c r="J20" s="7">
        <f t="shared" si="28"/>
        <v>159.04389321510405</v>
      </c>
      <c r="K20" s="7" t="str">
        <f t="shared" si="28"/>
        <v/>
      </c>
      <c r="L20" s="7" t="str">
        <f t="shared" si="28"/>
        <v/>
      </c>
      <c r="M20" s="7" t="str">
        <f t="shared" si="28"/>
        <v/>
      </c>
      <c r="N20" s="7" t="str">
        <f t="shared" si="28"/>
        <v/>
      </c>
      <c r="O20" s="7" t="str">
        <f t="shared" si="28"/>
        <v/>
      </c>
      <c r="P20" s="7" t="str">
        <f t="shared" si="28"/>
        <v/>
      </c>
      <c r="Q20" s="7" t="str">
        <f t="shared" si="28"/>
        <v/>
      </c>
      <c r="R20" s="7" t="str">
        <f t="shared" si="28"/>
        <v/>
      </c>
      <c r="S20" s="7" t="str">
        <f t="shared" si="28"/>
        <v/>
      </c>
      <c r="T20" s="8" t="str">
        <f t="shared" si="28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29">IF(E14&gt;=$C$9,$D$9*12,"")</f>
        <v>240</v>
      </c>
      <c r="F21" s="11">
        <f t="shared" si="29"/>
        <v>240</v>
      </c>
      <c r="G21" s="11">
        <f t="shared" si="29"/>
        <v>240</v>
      </c>
      <c r="H21" s="11">
        <f t="shared" si="29"/>
        <v>240</v>
      </c>
      <c r="I21" s="11">
        <f t="shared" si="29"/>
        <v>240</v>
      </c>
      <c r="J21" s="11">
        <f t="shared" si="29"/>
        <v>240</v>
      </c>
      <c r="K21" s="11">
        <f t="shared" si="29"/>
        <v>240</v>
      </c>
      <c r="L21" s="11">
        <f t="shared" si="29"/>
        <v>240</v>
      </c>
      <c r="M21" s="11">
        <f t="shared" si="29"/>
        <v>240</v>
      </c>
      <c r="N21" s="11">
        <f t="shared" si="29"/>
        <v>240</v>
      </c>
      <c r="O21" s="11">
        <f t="shared" si="29"/>
        <v>240</v>
      </c>
      <c r="P21" s="11">
        <f t="shared" si="29"/>
        <v>240</v>
      </c>
      <c r="Q21" s="11">
        <f t="shared" si="29"/>
        <v>240</v>
      </c>
      <c r="R21" s="11">
        <f t="shared" si="29"/>
        <v>240</v>
      </c>
      <c r="S21" s="11">
        <f t="shared" si="29"/>
        <v>240</v>
      </c>
      <c r="T21" s="12">
        <f t="shared" si="29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30">SUM(E19:E21)</f>
        <v>459.04389321510405</v>
      </c>
      <c r="F22" s="14">
        <f t="shared" si="30"/>
        <v>459.04389321510405</v>
      </c>
      <c r="G22" s="14">
        <f t="shared" si="30"/>
        <v>459.04389321510405</v>
      </c>
      <c r="H22" s="14">
        <f t="shared" si="30"/>
        <v>459.04389321510405</v>
      </c>
      <c r="I22" s="14">
        <f t="shared" si="30"/>
        <v>459.04389321510405</v>
      </c>
      <c r="J22" s="14">
        <f t="shared" si="30"/>
        <v>459.04389321510405</v>
      </c>
      <c r="K22" s="14">
        <f t="shared" si="30"/>
        <v>300</v>
      </c>
      <c r="L22" s="14">
        <f t="shared" si="30"/>
        <v>300</v>
      </c>
      <c r="M22" s="14">
        <f t="shared" si="30"/>
        <v>300</v>
      </c>
      <c r="N22" s="14">
        <f t="shared" si="30"/>
        <v>300</v>
      </c>
      <c r="O22" s="14">
        <f t="shared" si="30"/>
        <v>300</v>
      </c>
      <c r="P22" s="14">
        <f t="shared" si="30"/>
        <v>300</v>
      </c>
      <c r="Q22" s="14">
        <f t="shared" si="30"/>
        <v>300</v>
      </c>
      <c r="R22" s="14">
        <f t="shared" si="30"/>
        <v>300</v>
      </c>
      <c r="S22" s="14">
        <f t="shared" si="30"/>
        <v>300</v>
      </c>
      <c r="T22" s="15">
        <f t="shared" si="30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31">E18-E22</f>
        <v>-245.04389321510405</v>
      </c>
      <c r="F23" s="14">
        <f t="shared" si="31"/>
        <v>-245.04389321510405</v>
      </c>
      <c r="G23" s="14">
        <f t="shared" si="31"/>
        <v>-245.04389321510405</v>
      </c>
      <c r="H23" s="14">
        <f t="shared" si="31"/>
        <v>-245.04389321510405</v>
      </c>
      <c r="I23" s="14">
        <f t="shared" si="31"/>
        <v>-245.04389321510405</v>
      </c>
      <c r="J23" s="14">
        <f t="shared" si="31"/>
        <v>-245.04389321510405</v>
      </c>
      <c r="K23" s="14">
        <f t="shared" si="31"/>
        <v>-86</v>
      </c>
      <c r="L23" s="14">
        <f t="shared" si="31"/>
        <v>-86</v>
      </c>
      <c r="M23" s="14">
        <f t="shared" si="31"/>
        <v>-86</v>
      </c>
      <c r="N23" s="14">
        <f t="shared" si="31"/>
        <v>-86</v>
      </c>
      <c r="O23" s="14">
        <f t="shared" si="31"/>
        <v>-86</v>
      </c>
      <c r="P23" s="14">
        <f t="shared" si="31"/>
        <v>-86</v>
      </c>
      <c r="Q23" s="14">
        <f t="shared" si="31"/>
        <v>-86</v>
      </c>
      <c r="R23" s="14">
        <f t="shared" si="31"/>
        <v>-86</v>
      </c>
      <c r="S23" s="14">
        <f t="shared" si="31"/>
        <v>-86</v>
      </c>
      <c r="T23" s="15">
        <f t="shared" si="31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-1670.7022914416652</v>
      </c>
      <c r="F24" s="20">
        <f t="shared" ref="F24:T24" si="32">E24+F23</f>
        <v>-1915.7461846567694</v>
      </c>
      <c r="G24" s="20">
        <f t="shared" si="32"/>
        <v>-2160.7900778718736</v>
      </c>
      <c r="H24" s="20">
        <f t="shared" si="32"/>
        <v>-2405.8339710869777</v>
      </c>
      <c r="I24" s="20">
        <f t="shared" si="32"/>
        <v>-2650.8778643020819</v>
      </c>
      <c r="J24" s="20">
        <f t="shared" si="32"/>
        <v>-2895.9217575171861</v>
      </c>
      <c r="K24" s="20">
        <f t="shared" si="32"/>
        <v>-2981.9217575171861</v>
      </c>
      <c r="L24" s="20">
        <f t="shared" si="32"/>
        <v>-3067.9217575171861</v>
      </c>
      <c r="M24" s="20">
        <f t="shared" si="32"/>
        <v>-3153.9217575171861</v>
      </c>
      <c r="N24" s="20">
        <f t="shared" si="32"/>
        <v>-3239.9217575171861</v>
      </c>
      <c r="O24" s="20">
        <f t="shared" si="32"/>
        <v>-3325.9217575171861</v>
      </c>
      <c r="P24" s="20">
        <f t="shared" si="32"/>
        <v>-3411.9217575171861</v>
      </c>
      <c r="Q24" s="20">
        <f t="shared" si="32"/>
        <v>-3497.9217575171861</v>
      </c>
      <c r="R24" s="20">
        <f t="shared" si="32"/>
        <v>-3583.9217575171861</v>
      </c>
      <c r="S24" s="20">
        <f t="shared" si="32"/>
        <v>-3669.9217575171861</v>
      </c>
      <c r="T24" s="21">
        <f t="shared" si="32"/>
        <v>-3755.9217575171861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  <ignoredErrors>
    <ignoredError sqref="L6:T6 F18:T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7ACB3-172D-4AD6-8661-764436D0EB09}">
  <sheetPr>
    <pageSetUpPr fitToPage="1"/>
  </sheetPr>
  <dimension ref="A2:AJ24"/>
  <sheetViews>
    <sheetView showGridLines="0" zoomScale="70" zoomScaleNormal="70" workbookViewId="0">
      <selection activeCell="A2" sqref="A2:T24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12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5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si="3"/>
        <v>82</v>
      </c>
      <c r="V4" s="6">
        <f t="shared" si="3"/>
        <v>82</v>
      </c>
      <c r="W4" s="6">
        <f t="shared" si="3"/>
        <v>82</v>
      </c>
      <c r="X4" s="6">
        <f t="shared" si="3"/>
        <v>82</v>
      </c>
      <c r="Y4" s="6">
        <f t="shared" si="3"/>
        <v>82</v>
      </c>
      <c r="Z4" s="6">
        <f t="shared" si="3"/>
        <v>82</v>
      </c>
      <c r="AA4" s="6">
        <f t="shared" si="3"/>
        <v>82</v>
      </c>
      <c r="AB4" s="6">
        <f t="shared" si="3"/>
        <v>82</v>
      </c>
      <c r="AC4" s="6">
        <f t="shared" si="3"/>
        <v>82</v>
      </c>
      <c r="AD4" s="6">
        <f t="shared" si="3"/>
        <v>82</v>
      </c>
      <c r="AE4" s="6">
        <f t="shared" si="3"/>
        <v>82</v>
      </c>
      <c r="AF4" s="6">
        <f t="shared" si="3"/>
        <v>82</v>
      </c>
      <c r="AG4" s="6">
        <f t="shared" si="3"/>
        <v>82</v>
      </c>
      <c r="AH4" s="6">
        <f t="shared" si="3"/>
        <v>82</v>
      </c>
      <c r="AI4" s="6">
        <f t="shared" si="3"/>
        <v>82</v>
      </c>
      <c r="AJ4" s="32">
        <f t="shared" si="3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si="4"/>
        <v>132</v>
      </c>
      <c r="N5" s="10">
        <f t="shared" si="4"/>
        <v>132</v>
      </c>
      <c r="O5" s="68">
        <f t="shared" si="4"/>
        <v>132</v>
      </c>
      <c r="P5" s="11">
        <f t="shared" si="4"/>
        <v>132</v>
      </c>
      <c r="Q5" s="11">
        <f t="shared" si="4"/>
        <v>132</v>
      </c>
      <c r="R5" s="10">
        <f t="shared" si="4"/>
        <v>132</v>
      </c>
      <c r="S5" s="10">
        <f t="shared" si="4"/>
        <v>132</v>
      </c>
      <c r="T5" s="34">
        <f t="shared" si="4"/>
        <v>132</v>
      </c>
      <c r="U5" s="33">
        <f t="shared" si="3"/>
        <v>132</v>
      </c>
      <c r="V5" s="10">
        <f t="shared" si="3"/>
        <v>132</v>
      </c>
      <c r="W5" s="10">
        <f t="shared" si="3"/>
        <v>132</v>
      </c>
      <c r="X5" s="10">
        <f t="shared" si="3"/>
        <v>132</v>
      </c>
      <c r="Y5" s="10">
        <f t="shared" si="3"/>
        <v>132</v>
      </c>
      <c r="Z5" s="10">
        <f t="shared" si="3"/>
        <v>132</v>
      </c>
      <c r="AA5" s="10">
        <f t="shared" si="3"/>
        <v>132</v>
      </c>
      <c r="AB5" s="10">
        <f t="shared" si="3"/>
        <v>132</v>
      </c>
      <c r="AC5" s="10">
        <f t="shared" si="3"/>
        <v>132</v>
      </c>
      <c r="AD5" s="10">
        <f t="shared" si="3"/>
        <v>132</v>
      </c>
      <c r="AE5" s="10">
        <f t="shared" si="3"/>
        <v>132</v>
      </c>
      <c r="AF5" s="10">
        <f t="shared" si="3"/>
        <v>132</v>
      </c>
      <c r="AG5" s="10">
        <f t="shared" si="3"/>
        <v>132</v>
      </c>
      <c r="AH5" s="10">
        <f t="shared" si="3"/>
        <v>132</v>
      </c>
      <c r="AI5" s="10">
        <f t="shared" si="3"/>
        <v>132</v>
      </c>
      <c r="AJ5" s="34">
        <f t="shared" si="3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5">SUM(G3:G5)</f>
        <v>120</v>
      </c>
      <c r="H6" s="13">
        <f t="shared" si="5"/>
        <v>120</v>
      </c>
      <c r="I6" s="13">
        <f t="shared" si="5"/>
        <v>120</v>
      </c>
      <c r="J6" s="13">
        <f t="shared" si="5"/>
        <v>120</v>
      </c>
      <c r="K6" s="13">
        <f t="shared" si="5"/>
        <v>334</v>
      </c>
      <c r="L6" s="13">
        <f t="shared" si="5"/>
        <v>334</v>
      </c>
      <c r="M6" s="13">
        <f t="shared" si="5"/>
        <v>334</v>
      </c>
      <c r="N6" s="13">
        <f t="shared" si="5"/>
        <v>334</v>
      </c>
      <c r="O6" s="69">
        <f t="shared" si="5"/>
        <v>334</v>
      </c>
      <c r="P6" s="14">
        <f t="shared" si="5"/>
        <v>334</v>
      </c>
      <c r="Q6" s="14">
        <f t="shared" si="5"/>
        <v>214</v>
      </c>
      <c r="R6" s="13">
        <f t="shared" si="5"/>
        <v>214</v>
      </c>
      <c r="S6" s="13">
        <f t="shared" si="5"/>
        <v>214</v>
      </c>
      <c r="T6" s="35">
        <f t="shared" si="5"/>
        <v>214</v>
      </c>
      <c r="U6" s="19">
        <f t="shared" si="3"/>
        <v>214</v>
      </c>
      <c r="V6" s="13">
        <f t="shared" si="3"/>
        <v>214</v>
      </c>
      <c r="W6" s="13">
        <f t="shared" si="3"/>
        <v>214</v>
      </c>
      <c r="X6" s="13">
        <f t="shared" si="3"/>
        <v>214</v>
      </c>
      <c r="Y6" s="13">
        <f t="shared" si="3"/>
        <v>214</v>
      </c>
      <c r="Z6" s="13">
        <f t="shared" si="3"/>
        <v>214</v>
      </c>
      <c r="AA6" s="13">
        <f t="shared" si="3"/>
        <v>214</v>
      </c>
      <c r="AB6" s="13">
        <f t="shared" si="3"/>
        <v>214</v>
      </c>
      <c r="AC6" s="13">
        <f t="shared" si="3"/>
        <v>214</v>
      </c>
      <c r="AD6" s="13">
        <f t="shared" si="3"/>
        <v>214</v>
      </c>
      <c r="AE6" s="13">
        <f t="shared" si="3"/>
        <v>214</v>
      </c>
      <c r="AF6" s="13">
        <f t="shared" si="3"/>
        <v>214</v>
      </c>
      <c r="AG6" s="13">
        <f t="shared" si="3"/>
        <v>214</v>
      </c>
      <c r="AH6" s="13">
        <f t="shared" si="3"/>
        <v>214</v>
      </c>
      <c r="AI6" s="13">
        <f t="shared" si="3"/>
        <v>214</v>
      </c>
      <c r="AJ6" s="35">
        <f t="shared" si="3"/>
        <v>214</v>
      </c>
    </row>
    <row r="7" spans="1:36" ht="30" customHeight="1" x14ac:dyDescent="0.4">
      <c r="A7" s="51" t="s">
        <v>2</v>
      </c>
      <c r="B7" s="1" t="s">
        <v>3</v>
      </c>
      <c r="C7" s="52">
        <v>25</v>
      </c>
      <c r="D7" s="27"/>
      <c r="E7" s="61"/>
      <c r="F7" s="29">
        <f>C7*12</f>
        <v>300</v>
      </c>
      <c r="G7" s="3">
        <f>F7</f>
        <v>300</v>
      </c>
      <c r="H7" s="3">
        <f t="shared" ref="H7:T7" si="6">G7</f>
        <v>300</v>
      </c>
      <c r="I7" s="3">
        <f t="shared" si="6"/>
        <v>300</v>
      </c>
      <c r="J7" s="3">
        <f t="shared" si="6"/>
        <v>300</v>
      </c>
      <c r="K7" s="3">
        <f t="shared" si="6"/>
        <v>300</v>
      </c>
      <c r="L7" s="3">
        <f t="shared" si="6"/>
        <v>300</v>
      </c>
      <c r="M7" s="3">
        <f t="shared" si="6"/>
        <v>300</v>
      </c>
      <c r="N7" s="3">
        <f t="shared" si="6"/>
        <v>300</v>
      </c>
      <c r="O7" s="70">
        <f t="shared" si="6"/>
        <v>300</v>
      </c>
      <c r="P7" s="3">
        <f t="shared" si="6"/>
        <v>300</v>
      </c>
      <c r="Q7" s="3">
        <f t="shared" si="6"/>
        <v>300</v>
      </c>
      <c r="R7" s="3">
        <f t="shared" si="6"/>
        <v>300</v>
      </c>
      <c r="S7" s="3">
        <f t="shared" si="6"/>
        <v>300</v>
      </c>
      <c r="T7" s="4">
        <f t="shared" si="6"/>
        <v>300</v>
      </c>
      <c r="U7" s="29">
        <f t="shared" si="3"/>
        <v>60</v>
      </c>
      <c r="V7" s="3">
        <f t="shared" si="3"/>
        <v>60</v>
      </c>
      <c r="W7" s="3">
        <f t="shared" si="3"/>
        <v>60</v>
      </c>
      <c r="X7" s="3">
        <f t="shared" si="3"/>
        <v>60</v>
      </c>
      <c r="Y7" s="3">
        <f t="shared" si="3"/>
        <v>60</v>
      </c>
      <c r="Z7" s="3">
        <f t="shared" si="3"/>
        <v>60</v>
      </c>
      <c r="AA7" s="3">
        <f t="shared" si="3"/>
        <v>60</v>
      </c>
      <c r="AB7" s="3">
        <f t="shared" si="3"/>
        <v>60</v>
      </c>
      <c r="AC7" s="3">
        <f t="shared" si="3"/>
        <v>60</v>
      </c>
      <c r="AD7" s="3">
        <f t="shared" si="3"/>
        <v>60</v>
      </c>
      <c r="AE7" s="3">
        <f t="shared" si="3"/>
        <v>60</v>
      </c>
      <c r="AF7" s="3">
        <f t="shared" si="3"/>
        <v>60</v>
      </c>
      <c r="AG7" s="3">
        <f t="shared" si="3"/>
        <v>60</v>
      </c>
      <c r="AH7" s="3">
        <f t="shared" si="3"/>
        <v>60</v>
      </c>
      <c r="AI7" s="3">
        <f t="shared" si="3"/>
        <v>60</v>
      </c>
      <c r="AJ7" s="4">
        <f t="shared" si="3"/>
        <v>60</v>
      </c>
    </row>
    <row r="8" spans="1:36" ht="30" customHeight="1" x14ac:dyDescent="0.4">
      <c r="A8" s="53"/>
      <c r="B8" s="5" t="s">
        <v>11</v>
      </c>
      <c r="C8" s="16">
        <v>0</v>
      </c>
      <c r="D8" s="55">
        <v>6.2500000000000003E-3</v>
      </c>
      <c r="E8" s="62"/>
      <c r="F8" s="31">
        <f t="shared" ref="F8:T8" si="7">IF(F2&lt;=$F2+$C$13, PMT($D8, $C13, -$C8, 0, 1), "")</f>
        <v>0</v>
      </c>
      <c r="G8" s="7">
        <f t="shared" si="7"/>
        <v>0</v>
      </c>
      <c r="H8" s="7">
        <f t="shared" si="7"/>
        <v>0</v>
      </c>
      <c r="I8" s="7">
        <f t="shared" si="7"/>
        <v>0</v>
      </c>
      <c r="J8" s="7">
        <f t="shared" si="7"/>
        <v>0</v>
      </c>
      <c r="K8" s="7">
        <f t="shared" si="7"/>
        <v>0</v>
      </c>
      <c r="L8" s="7">
        <f t="shared" si="7"/>
        <v>0</v>
      </c>
      <c r="M8" s="7">
        <f t="shared" si="7"/>
        <v>0</v>
      </c>
      <c r="N8" s="7">
        <f t="shared" si="7"/>
        <v>0</v>
      </c>
      <c r="O8" s="71">
        <f t="shared" si="7"/>
        <v>0</v>
      </c>
      <c r="P8" s="7">
        <f t="shared" si="7"/>
        <v>0</v>
      </c>
      <c r="Q8" s="7">
        <f t="shared" si="7"/>
        <v>0</v>
      </c>
      <c r="R8" s="7">
        <f t="shared" si="7"/>
        <v>0</v>
      </c>
      <c r="S8" s="7">
        <f t="shared" si="7"/>
        <v>0</v>
      </c>
      <c r="T8" s="8">
        <f t="shared" si="7"/>
        <v>0</v>
      </c>
      <c r="U8" s="31">
        <f t="shared" si="3"/>
        <v>0</v>
      </c>
      <c r="V8" s="7">
        <f t="shared" si="3"/>
        <v>0</v>
      </c>
      <c r="W8" s="7">
        <f t="shared" si="3"/>
        <v>0</v>
      </c>
      <c r="X8" s="7">
        <f t="shared" si="3"/>
        <v>0</v>
      </c>
      <c r="Y8" s="7">
        <f t="shared" si="3"/>
        <v>0</v>
      </c>
      <c r="Z8" s="7">
        <f t="shared" si="3"/>
        <v>0</v>
      </c>
      <c r="AA8" s="7" t="str">
        <f t="shared" si="3"/>
        <v/>
      </c>
      <c r="AB8" s="7" t="str">
        <f t="shared" si="3"/>
        <v/>
      </c>
      <c r="AC8" s="7" t="str">
        <f t="shared" si="3"/>
        <v/>
      </c>
      <c r="AD8" s="7" t="str">
        <f t="shared" si="3"/>
        <v/>
      </c>
      <c r="AE8" s="7" t="str">
        <f t="shared" si="3"/>
        <v/>
      </c>
      <c r="AF8" s="7" t="str">
        <f t="shared" si="3"/>
        <v/>
      </c>
      <c r="AG8" s="7" t="str">
        <f t="shared" si="3"/>
        <v/>
      </c>
      <c r="AH8" s="7" t="str">
        <f t="shared" si="3"/>
        <v/>
      </c>
      <c r="AI8" s="7" t="str">
        <f t="shared" si="3"/>
        <v/>
      </c>
      <c r="AJ8" s="8" t="str">
        <f t="shared" si="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8">IF(G2&gt;=$C$9,$D$9*12,"")</f>
        <v/>
      </c>
      <c r="H9" s="11" t="str">
        <f t="shared" si="8"/>
        <v/>
      </c>
      <c r="I9" s="11" t="str">
        <f t="shared" si="8"/>
        <v/>
      </c>
      <c r="J9" s="11" t="str">
        <f t="shared" si="8"/>
        <v/>
      </c>
      <c r="K9" s="11" t="str">
        <f t="shared" si="8"/>
        <v/>
      </c>
      <c r="L9" s="11" t="str">
        <f t="shared" si="8"/>
        <v/>
      </c>
      <c r="M9" s="11" t="str">
        <f t="shared" si="8"/>
        <v/>
      </c>
      <c r="N9" s="11" t="str">
        <f t="shared" si="8"/>
        <v/>
      </c>
      <c r="O9" s="72" t="str">
        <f t="shared" si="8"/>
        <v/>
      </c>
      <c r="P9" s="11" t="str">
        <f t="shared" si="8"/>
        <v/>
      </c>
      <c r="Q9" s="11" t="str">
        <f t="shared" si="8"/>
        <v/>
      </c>
      <c r="R9" s="11" t="str">
        <f t="shared" si="8"/>
        <v/>
      </c>
      <c r="S9" s="11" t="str">
        <f t="shared" si="8"/>
        <v/>
      </c>
      <c r="T9" s="12" t="str">
        <f t="shared" si="8"/>
        <v/>
      </c>
      <c r="U9" s="33">
        <f t="shared" si="3"/>
        <v>240</v>
      </c>
      <c r="V9" s="11">
        <f t="shared" si="3"/>
        <v>240</v>
      </c>
      <c r="W9" s="11">
        <f t="shared" si="3"/>
        <v>240</v>
      </c>
      <c r="X9" s="11">
        <f t="shared" si="3"/>
        <v>240</v>
      </c>
      <c r="Y9" s="11">
        <f t="shared" si="3"/>
        <v>240</v>
      </c>
      <c r="Z9" s="11">
        <f t="shared" si="3"/>
        <v>240</v>
      </c>
      <c r="AA9" s="11">
        <f t="shared" si="3"/>
        <v>240</v>
      </c>
      <c r="AB9" s="11">
        <f t="shared" si="3"/>
        <v>240</v>
      </c>
      <c r="AC9" s="11">
        <f t="shared" si="3"/>
        <v>240</v>
      </c>
      <c r="AD9" s="11">
        <f t="shared" si="3"/>
        <v>240</v>
      </c>
      <c r="AE9" s="11">
        <f t="shared" si="3"/>
        <v>240</v>
      </c>
      <c r="AF9" s="11">
        <f t="shared" si="3"/>
        <v>240</v>
      </c>
      <c r="AG9" s="11">
        <f t="shared" si="3"/>
        <v>240</v>
      </c>
      <c r="AH9" s="11">
        <f t="shared" si="3"/>
        <v>240</v>
      </c>
      <c r="AI9" s="11">
        <f t="shared" si="3"/>
        <v>240</v>
      </c>
      <c r="AJ9" s="12">
        <f t="shared" si="3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300</v>
      </c>
      <c r="G10" s="14">
        <f t="shared" ref="G10:T10" si="9">SUM(G7:G9)</f>
        <v>300</v>
      </c>
      <c r="H10" s="14">
        <f t="shared" si="9"/>
        <v>300</v>
      </c>
      <c r="I10" s="14">
        <f t="shared" si="9"/>
        <v>300</v>
      </c>
      <c r="J10" s="14">
        <f t="shared" si="9"/>
        <v>300</v>
      </c>
      <c r="K10" s="14">
        <f t="shared" si="9"/>
        <v>300</v>
      </c>
      <c r="L10" s="14">
        <f t="shared" si="9"/>
        <v>300</v>
      </c>
      <c r="M10" s="14">
        <f t="shared" si="9"/>
        <v>300</v>
      </c>
      <c r="N10" s="14">
        <f t="shared" si="9"/>
        <v>300</v>
      </c>
      <c r="O10" s="73">
        <f t="shared" si="9"/>
        <v>300</v>
      </c>
      <c r="P10" s="14">
        <f t="shared" si="9"/>
        <v>300</v>
      </c>
      <c r="Q10" s="14">
        <f t="shared" si="9"/>
        <v>300</v>
      </c>
      <c r="R10" s="14">
        <f t="shared" si="9"/>
        <v>300</v>
      </c>
      <c r="S10" s="14">
        <f t="shared" si="9"/>
        <v>300</v>
      </c>
      <c r="T10" s="15">
        <f t="shared" si="9"/>
        <v>300</v>
      </c>
      <c r="U10" s="19">
        <f t="shared" si="3"/>
        <v>300</v>
      </c>
      <c r="V10" s="14">
        <f t="shared" si="3"/>
        <v>300</v>
      </c>
      <c r="W10" s="14">
        <f t="shared" si="3"/>
        <v>300</v>
      </c>
      <c r="X10" s="14">
        <f t="shared" si="3"/>
        <v>300</v>
      </c>
      <c r="Y10" s="14">
        <f t="shared" si="3"/>
        <v>300</v>
      </c>
      <c r="Z10" s="14">
        <f t="shared" si="3"/>
        <v>300</v>
      </c>
      <c r="AA10" s="14">
        <f t="shared" si="3"/>
        <v>300</v>
      </c>
      <c r="AB10" s="14">
        <f t="shared" si="3"/>
        <v>300</v>
      </c>
      <c r="AC10" s="14">
        <f t="shared" si="3"/>
        <v>300</v>
      </c>
      <c r="AD10" s="14">
        <f t="shared" si="3"/>
        <v>300</v>
      </c>
      <c r="AE10" s="14">
        <f t="shared" si="3"/>
        <v>300</v>
      </c>
      <c r="AF10" s="14">
        <f t="shared" si="3"/>
        <v>300</v>
      </c>
      <c r="AG10" s="14">
        <f t="shared" si="3"/>
        <v>300</v>
      </c>
      <c r="AH10" s="14">
        <f t="shared" si="3"/>
        <v>300</v>
      </c>
      <c r="AI10" s="14">
        <f t="shared" si="3"/>
        <v>300</v>
      </c>
      <c r="AJ10" s="15">
        <f t="shared" si="3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-180</v>
      </c>
      <c r="G11" s="14">
        <f t="shared" ref="G11:T11" si="10">G6-G10</f>
        <v>-180</v>
      </c>
      <c r="H11" s="14">
        <f t="shared" si="10"/>
        <v>-180</v>
      </c>
      <c r="I11" s="14">
        <f t="shared" si="10"/>
        <v>-180</v>
      </c>
      <c r="J11" s="14">
        <f t="shared" si="10"/>
        <v>-180</v>
      </c>
      <c r="K11" s="14">
        <f t="shared" si="10"/>
        <v>34</v>
      </c>
      <c r="L11" s="14">
        <f t="shared" si="10"/>
        <v>34</v>
      </c>
      <c r="M11" s="14">
        <f t="shared" si="10"/>
        <v>34</v>
      </c>
      <c r="N11" s="14">
        <f t="shared" si="10"/>
        <v>34</v>
      </c>
      <c r="O11" s="73">
        <f t="shared" si="10"/>
        <v>34</v>
      </c>
      <c r="P11" s="14">
        <f t="shared" si="10"/>
        <v>34</v>
      </c>
      <c r="Q11" s="14">
        <f t="shared" si="10"/>
        <v>-86</v>
      </c>
      <c r="R11" s="14">
        <f t="shared" si="10"/>
        <v>-86</v>
      </c>
      <c r="S11" s="14">
        <f t="shared" si="10"/>
        <v>-86</v>
      </c>
      <c r="T11" s="15">
        <f t="shared" si="10"/>
        <v>-86</v>
      </c>
      <c r="U11" s="19">
        <f t="shared" si="3"/>
        <v>-86</v>
      </c>
      <c r="V11" s="14">
        <f t="shared" si="3"/>
        <v>-86</v>
      </c>
      <c r="W11" s="14">
        <f t="shared" si="3"/>
        <v>-86</v>
      </c>
      <c r="X11" s="14">
        <f t="shared" si="3"/>
        <v>-86</v>
      </c>
      <c r="Y11" s="14">
        <f t="shared" si="3"/>
        <v>-86</v>
      </c>
      <c r="Z11" s="14">
        <f t="shared" si="3"/>
        <v>-86</v>
      </c>
      <c r="AA11" s="14">
        <f t="shared" si="3"/>
        <v>-86</v>
      </c>
      <c r="AB11" s="14">
        <f t="shared" si="3"/>
        <v>-86</v>
      </c>
      <c r="AC11" s="14">
        <f t="shared" si="3"/>
        <v>-86</v>
      </c>
      <c r="AD11" s="14">
        <f t="shared" si="3"/>
        <v>-86</v>
      </c>
      <c r="AE11" s="14">
        <f t="shared" si="3"/>
        <v>-86</v>
      </c>
      <c r="AF11" s="14">
        <f t="shared" si="3"/>
        <v>-86</v>
      </c>
      <c r="AG11" s="14">
        <f t="shared" si="3"/>
        <v>-86</v>
      </c>
      <c r="AH11" s="14">
        <f t="shared" si="3"/>
        <v>-86</v>
      </c>
      <c r="AI11" s="14">
        <f t="shared" si="3"/>
        <v>-86</v>
      </c>
      <c r="AJ11" s="15">
        <f t="shared" si="3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2000</v>
      </c>
      <c r="F12" s="36">
        <f t="shared" ref="F12:T12" si="11">E12+F11</f>
        <v>1820</v>
      </c>
      <c r="G12" s="20">
        <f t="shared" si="11"/>
        <v>1640</v>
      </c>
      <c r="H12" s="20">
        <f t="shared" si="11"/>
        <v>1460</v>
      </c>
      <c r="I12" s="20">
        <f t="shared" si="11"/>
        <v>1280</v>
      </c>
      <c r="J12" s="20">
        <f t="shared" si="11"/>
        <v>1100</v>
      </c>
      <c r="K12" s="20">
        <f t="shared" si="11"/>
        <v>1134</v>
      </c>
      <c r="L12" s="20">
        <f t="shared" si="11"/>
        <v>1168</v>
      </c>
      <c r="M12" s="20">
        <f t="shared" si="11"/>
        <v>1202</v>
      </c>
      <c r="N12" s="20">
        <f t="shared" si="11"/>
        <v>1236</v>
      </c>
      <c r="O12" s="74">
        <f t="shared" si="11"/>
        <v>1270</v>
      </c>
      <c r="P12" s="20">
        <f t="shared" si="11"/>
        <v>1304</v>
      </c>
      <c r="Q12" s="20">
        <f t="shared" si="11"/>
        <v>1218</v>
      </c>
      <c r="R12" s="20">
        <f t="shared" si="11"/>
        <v>1132</v>
      </c>
      <c r="S12" s="20">
        <f t="shared" si="11"/>
        <v>1046</v>
      </c>
      <c r="T12" s="21">
        <f t="shared" si="11"/>
        <v>960</v>
      </c>
      <c r="U12" s="36">
        <f t="shared" si="3"/>
        <v>874</v>
      </c>
      <c r="V12" s="20">
        <f t="shared" si="3"/>
        <v>788</v>
      </c>
      <c r="W12" s="20">
        <f t="shared" si="3"/>
        <v>702</v>
      </c>
      <c r="X12" s="20">
        <f t="shared" si="3"/>
        <v>616</v>
      </c>
      <c r="Y12" s="20">
        <f t="shared" si="3"/>
        <v>530</v>
      </c>
      <c r="Z12" s="20">
        <f t="shared" si="3"/>
        <v>444</v>
      </c>
      <c r="AA12" s="20">
        <f t="shared" si="3"/>
        <v>358</v>
      </c>
      <c r="AB12" s="20">
        <f t="shared" si="3"/>
        <v>272</v>
      </c>
      <c r="AC12" s="20">
        <f t="shared" si="3"/>
        <v>186</v>
      </c>
      <c r="AD12" s="20">
        <f t="shared" si="3"/>
        <v>100</v>
      </c>
      <c r="AE12" s="20">
        <f t="shared" si="3"/>
        <v>14</v>
      </c>
      <c r="AF12" s="20">
        <f t="shared" si="3"/>
        <v>-72</v>
      </c>
      <c r="AG12" s="20">
        <f t="shared" si="3"/>
        <v>-158</v>
      </c>
      <c r="AH12" s="20">
        <f t="shared" si="3"/>
        <v>-244</v>
      </c>
      <c r="AI12" s="20">
        <f t="shared" si="3"/>
        <v>-330</v>
      </c>
      <c r="AJ12" s="21">
        <f t="shared" si="3"/>
        <v>-416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12">E14+1</f>
        <v>76</v>
      </c>
      <c r="G14" s="25">
        <f t="shared" si="12"/>
        <v>77</v>
      </c>
      <c r="H14" s="25">
        <f t="shared" si="12"/>
        <v>78</v>
      </c>
      <c r="I14" s="25">
        <f t="shared" si="12"/>
        <v>79</v>
      </c>
      <c r="J14" s="25">
        <f t="shared" si="12"/>
        <v>80</v>
      </c>
      <c r="K14" s="25">
        <f t="shared" si="12"/>
        <v>81</v>
      </c>
      <c r="L14" s="25">
        <f t="shared" si="12"/>
        <v>82</v>
      </c>
      <c r="M14" s="25">
        <f t="shared" si="12"/>
        <v>83</v>
      </c>
      <c r="N14" s="25">
        <f t="shared" si="12"/>
        <v>84</v>
      </c>
      <c r="O14" s="25">
        <f t="shared" si="12"/>
        <v>85</v>
      </c>
      <c r="P14" s="25">
        <f t="shared" si="12"/>
        <v>86</v>
      </c>
      <c r="Q14" s="25">
        <f t="shared" si="12"/>
        <v>87</v>
      </c>
      <c r="R14" s="25">
        <f t="shared" si="12"/>
        <v>88</v>
      </c>
      <c r="S14" s="25">
        <f t="shared" si="12"/>
        <v>89</v>
      </c>
      <c r="T14" s="26">
        <f t="shared" si="1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13">IF(F14&lt;=$C$3,E15,"")</f>
        <v/>
      </c>
      <c r="G15" s="3" t="str">
        <f t="shared" si="13"/>
        <v/>
      </c>
      <c r="H15" s="3" t="str">
        <f t="shared" si="13"/>
        <v/>
      </c>
      <c r="I15" s="3" t="str">
        <f t="shared" si="13"/>
        <v/>
      </c>
      <c r="J15" s="3" t="str">
        <f t="shared" si="13"/>
        <v/>
      </c>
      <c r="K15" s="3" t="str">
        <f t="shared" si="13"/>
        <v/>
      </c>
      <c r="L15" s="3" t="str">
        <f t="shared" si="13"/>
        <v/>
      </c>
      <c r="M15" s="3" t="str">
        <f t="shared" si="13"/>
        <v/>
      </c>
      <c r="N15" s="3" t="str">
        <f t="shared" si="13"/>
        <v/>
      </c>
      <c r="O15" s="3" t="str">
        <f t="shared" si="13"/>
        <v/>
      </c>
      <c r="P15" s="3" t="str">
        <f t="shared" si="13"/>
        <v/>
      </c>
      <c r="Q15" s="3" t="str">
        <f t="shared" si="13"/>
        <v/>
      </c>
      <c r="R15" s="3" t="str">
        <f t="shared" si="13"/>
        <v/>
      </c>
      <c r="S15" s="3" t="str">
        <f t="shared" si="13"/>
        <v/>
      </c>
      <c r="T15" s="4" t="str">
        <f t="shared" si="1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7" si="14">E16</f>
        <v>82</v>
      </c>
      <c r="G16" s="7">
        <f t="shared" si="14"/>
        <v>82</v>
      </c>
      <c r="H16" s="7">
        <f t="shared" si="14"/>
        <v>82</v>
      </c>
      <c r="I16" s="7">
        <f t="shared" si="14"/>
        <v>82</v>
      </c>
      <c r="J16" s="7">
        <f t="shared" si="14"/>
        <v>82</v>
      </c>
      <c r="K16" s="7">
        <f t="shared" si="14"/>
        <v>82</v>
      </c>
      <c r="L16" s="7">
        <f t="shared" si="14"/>
        <v>82</v>
      </c>
      <c r="M16" s="7">
        <f t="shared" si="14"/>
        <v>82</v>
      </c>
      <c r="N16" s="7">
        <f t="shared" si="14"/>
        <v>82</v>
      </c>
      <c r="O16" s="7">
        <f t="shared" si="14"/>
        <v>82</v>
      </c>
      <c r="P16" s="7">
        <f t="shared" si="14"/>
        <v>82</v>
      </c>
      <c r="Q16" s="7">
        <f t="shared" si="14"/>
        <v>82</v>
      </c>
      <c r="R16" s="7">
        <f t="shared" si="14"/>
        <v>82</v>
      </c>
      <c r="S16" s="7">
        <f t="shared" si="14"/>
        <v>82</v>
      </c>
      <c r="T16" s="8">
        <f t="shared" si="1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si="14"/>
        <v>132</v>
      </c>
      <c r="G17" s="11">
        <f t="shared" si="14"/>
        <v>132</v>
      </c>
      <c r="H17" s="11">
        <f t="shared" si="14"/>
        <v>132</v>
      </c>
      <c r="I17" s="11">
        <f t="shared" si="14"/>
        <v>132</v>
      </c>
      <c r="J17" s="11">
        <f t="shared" si="14"/>
        <v>132</v>
      </c>
      <c r="K17" s="11">
        <f t="shared" si="14"/>
        <v>132</v>
      </c>
      <c r="L17" s="11">
        <f t="shared" si="14"/>
        <v>132</v>
      </c>
      <c r="M17" s="11">
        <f t="shared" si="14"/>
        <v>132</v>
      </c>
      <c r="N17" s="11">
        <f t="shared" si="14"/>
        <v>132</v>
      </c>
      <c r="O17" s="11">
        <f t="shared" si="14"/>
        <v>132</v>
      </c>
      <c r="P17" s="11">
        <f t="shared" si="14"/>
        <v>132</v>
      </c>
      <c r="Q17" s="11">
        <f t="shared" si="14"/>
        <v>132</v>
      </c>
      <c r="R17" s="11">
        <f t="shared" si="14"/>
        <v>132</v>
      </c>
      <c r="S17" s="11">
        <f t="shared" si="14"/>
        <v>132</v>
      </c>
      <c r="T17" s="12">
        <f t="shared" si="14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15">SUM(E15:E17)</f>
        <v>214</v>
      </c>
      <c r="F18" s="14">
        <f t="shared" si="15"/>
        <v>214</v>
      </c>
      <c r="G18" s="14">
        <f t="shared" si="15"/>
        <v>214</v>
      </c>
      <c r="H18" s="14">
        <f t="shared" si="15"/>
        <v>214</v>
      </c>
      <c r="I18" s="14">
        <f t="shared" si="15"/>
        <v>214</v>
      </c>
      <c r="J18" s="14">
        <f t="shared" si="15"/>
        <v>214</v>
      </c>
      <c r="K18" s="14">
        <f t="shared" si="15"/>
        <v>214</v>
      </c>
      <c r="L18" s="14">
        <f t="shared" si="15"/>
        <v>214</v>
      </c>
      <c r="M18" s="14">
        <f t="shared" si="15"/>
        <v>214</v>
      </c>
      <c r="N18" s="14">
        <f t="shared" si="15"/>
        <v>214</v>
      </c>
      <c r="O18" s="14">
        <f t="shared" si="15"/>
        <v>214</v>
      </c>
      <c r="P18" s="14">
        <f t="shared" si="15"/>
        <v>214</v>
      </c>
      <c r="Q18" s="14">
        <f t="shared" si="15"/>
        <v>214</v>
      </c>
      <c r="R18" s="14">
        <f t="shared" si="15"/>
        <v>214</v>
      </c>
      <c r="S18" s="14">
        <f t="shared" si="15"/>
        <v>214</v>
      </c>
      <c r="T18" s="15">
        <f t="shared" si="15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16">E19</f>
        <v>60</v>
      </c>
      <c r="G19" s="3">
        <f t="shared" si="16"/>
        <v>60</v>
      </c>
      <c r="H19" s="3">
        <f t="shared" si="16"/>
        <v>60</v>
      </c>
      <c r="I19" s="3">
        <f t="shared" si="16"/>
        <v>60</v>
      </c>
      <c r="J19" s="3">
        <f t="shared" si="16"/>
        <v>60</v>
      </c>
      <c r="K19" s="3">
        <f t="shared" si="16"/>
        <v>60</v>
      </c>
      <c r="L19" s="3">
        <f t="shared" si="16"/>
        <v>60</v>
      </c>
      <c r="M19" s="3">
        <f t="shared" si="16"/>
        <v>60</v>
      </c>
      <c r="N19" s="3">
        <f t="shared" si="16"/>
        <v>60</v>
      </c>
      <c r="O19" s="3">
        <f t="shared" si="16"/>
        <v>60</v>
      </c>
      <c r="P19" s="3">
        <f t="shared" si="16"/>
        <v>60</v>
      </c>
      <c r="Q19" s="3">
        <f t="shared" si="16"/>
        <v>60</v>
      </c>
      <c r="R19" s="3">
        <f t="shared" si="16"/>
        <v>60</v>
      </c>
      <c r="S19" s="3">
        <f t="shared" si="16"/>
        <v>60</v>
      </c>
      <c r="T19" s="4">
        <f t="shared" si="16"/>
        <v>60</v>
      </c>
    </row>
    <row r="20" spans="1:20" ht="30" customHeight="1" x14ac:dyDescent="0.4">
      <c r="A20" s="53"/>
      <c r="B20" s="5" t="s">
        <v>11</v>
      </c>
      <c r="C20" s="16">
        <f>C8</f>
        <v>0</v>
      </c>
      <c r="D20" s="38">
        <f>D8</f>
        <v>6.2500000000000003E-3</v>
      </c>
      <c r="E20" s="31">
        <f t="shared" ref="E20:T20" si="17">IF(E14&lt;=$F2+$C$13, PMT($D8, $C13, -$C8, 0, 1), "")</f>
        <v>0</v>
      </c>
      <c r="F20" s="7">
        <f t="shared" si="17"/>
        <v>0</v>
      </c>
      <c r="G20" s="7">
        <f t="shared" si="17"/>
        <v>0</v>
      </c>
      <c r="H20" s="7">
        <f t="shared" si="17"/>
        <v>0</v>
      </c>
      <c r="I20" s="7">
        <f t="shared" si="17"/>
        <v>0</v>
      </c>
      <c r="J20" s="7">
        <f t="shared" si="17"/>
        <v>0</v>
      </c>
      <c r="K20" s="7" t="str">
        <f t="shared" si="17"/>
        <v/>
      </c>
      <c r="L20" s="7" t="str">
        <f t="shared" si="17"/>
        <v/>
      </c>
      <c r="M20" s="7" t="str">
        <f t="shared" si="17"/>
        <v/>
      </c>
      <c r="N20" s="7" t="str">
        <f t="shared" si="17"/>
        <v/>
      </c>
      <c r="O20" s="7" t="str">
        <f t="shared" si="17"/>
        <v/>
      </c>
      <c r="P20" s="7" t="str">
        <f t="shared" si="17"/>
        <v/>
      </c>
      <c r="Q20" s="7" t="str">
        <f t="shared" si="17"/>
        <v/>
      </c>
      <c r="R20" s="7" t="str">
        <f t="shared" si="17"/>
        <v/>
      </c>
      <c r="S20" s="7" t="str">
        <f t="shared" si="17"/>
        <v/>
      </c>
      <c r="T20" s="8" t="str">
        <f t="shared" si="17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18">IF(E14&gt;=$C$9,$D$9*12,"")</f>
        <v>240</v>
      </c>
      <c r="F21" s="11">
        <f t="shared" si="18"/>
        <v>240</v>
      </c>
      <c r="G21" s="11">
        <f t="shared" si="18"/>
        <v>240</v>
      </c>
      <c r="H21" s="11">
        <f t="shared" si="18"/>
        <v>240</v>
      </c>
      <c r="I21" s="11">
        <f t="shared" si="18"/>
        <v>240</v>
      </c>
      <c r="J21" s="11">
        <f t="shared" si="18"/>
        <v>240</v>
      </c>
      <c r="K21" s="11">
        <f t="shared" si="18"/>
        <v>240</v>
      </c>
      <c r="L21" s="11">
        <f t="shared" si="18"/>
        <v>240</v>
      </c>
      <c r="M21" s="11">
        <f t="shared" si="18"/>
        <v>240</v>
      </c>
      <c r="N21" s="11">
        <f t="shared" si="18"/>
        <v>240</v>
      </c>
      <c r="O21" s="11">
        <f t="shared" si="18"/>
        <v>240</v>
      </c>
      <c r="P21" s="11">
        <f t="shared" si="18"/>
        <v>240</v>
      </c>
      <c r="Q21" s="11">
        <f t="shared" si="18"/>
        <v>240</v>
      </c>
      <c r="R21" s="11">
        <f t="shared" si="18"/>
        <v>240</v>
      </c>
      <c r="S21" s="11">
        <f t="shared" si="18"/>
        <v>240</v>
      </c>
      <c r="T21" s="12">
        <f t="shared" si="18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19">SUM(E19:E21)</f>
        <v>300</v>
      </c>
      <c r="F22" s="14">
        <f t="shared" si="19"/>
        <v>300</v>
      </c>
      <c r="G22" s="14">
        <f t="shared" si="19"/>
        <v>300</v>
      </c>
      <c r="H22" s="14">
        <f t="shared" si="19"/>
        <v>300</v>
      </c>
      <c r="I22" s="14">
        <f t="shared" si="19"/>
        <v>300</v>
      </c>
      <c r="J22" s="14">
        <f t="shared" si="19"/>
        <v>300</v>
      </c>
      <c r="K22" s="14">
        <f t="shared" si="19"/>
        <v>300</v>
      </c>
      <c r="L22" s="14">
        <f t="shared" si="19"/>
        <v>300</v>
      </c>
      <c r="M22" s="14">
        <f t="shared" si="19"/>
        <v>300</v>
      </c>
      <c r="N22" s="14">
        <f t="shared" si="19"/>
        <v>300</v>
      </c>
      <c r="O22" s="14">
        <f t="shared" si="19"/>
        <v>300</v>
      </c>
      <c r="P22" s="14">
        <f t="shared" si="19"/>
        <v>300</v>
      </c>
      <c r="Q22" s="14">
        <f t="shared" si="19"/>
        <v>300</v>
      </c>
      <c r="R22" s="14">
        <f t="shared" si="19"/>
        <v>300</v>
      </c>
      <c r="S22" s="14">
        <f t="shared" si="19"/>
        <v>300</v>
      </c>
      <c r="T22" s="15">
        <f t="shared" si="19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20">E18-E22</f>
        <v>-86</v>
      </c>
      <c r="F23" s="14">
        <f t="shared" si="20"/>
        <v>-86</v>
      </c>
      <c r="G23" s="14">
        <f t="shared" si="20"/>
        <v>-86</v>
      </c>
      <c r="H23" s="14">
        <f t="shared" si="20"/>
        <v>-86</v>
      </c>
      <c r="I23" s="14">
        <f t="shared" si="20"/>
        <v>-86</v>
      </c>
      <c r="J23" s="14">
        <f t="shared" si="20"/>
        <v>-86</v>
      </c>
      <c r="K23" s="14">
        <f t="shared" si="20"/>
        <v>-86</v>
      </c>
      <c r="L23" s="14">
        <f t="shared" si="20"/>
        <v>-86</v>
      </c>
      <c r="M23" s="14">
        <f t="shared" si="20"/>
        <v>-86</v>
      </c>
      <c r="N23" s="14">
        <f t="shared" si="20"/>
        <v>-86</v>
      </c>
      <c r="O23" s="14">
        <f t="shared" si="20"/>
        <v>-86</v>
      </c>
      <c r="P23" s="14">
        <f t="shared" si="20"/>
        <v>-86</v>
      </c>
      <c r="Q23" s="14">
        <f t="shared" si="20"/>
        <v>-86</v>
      </c>
      <c r="R23" s="14">
        <f t="shared" si="20"/>
        <v>-86</v>
      </c>
      <c r="S23" s="14">
        <f t="shared" si="20"/>
        <v>-86</v>
      </c>
      <c r="T23" s="15">
        <f t="shared" si="20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874</v>
      </c>
      <c r="F24" s="20">
        <f t="shared" ref="F24:T24" si="21">E24+F23</f>
        <v>788</v>
      </c>
      <c r="G24" s="20">
        <f t="shared" si="21"/>
        <v>702</v>
      </c>
      <c r="H24" s="20">
        <f t="shared" si="21"/>
        <v>616</v>
      </c>
      <c r="I24" s="20">
        <f t="shared" si="21"/>
        <v>530</v>
      </c>
      <c r="J24" s="20">
        <f t="shared" si="21"/>
        <v>444</v>
      </c>
      <c r="K24" s="20">
        <f t="shared" si="21"/>
        <v>358</v>
      </c>
      <c r="L24" s="20">
        <f t="shared" si="21"/>
        <v>272</v>
      </c>
      <c r="M24" s="20">
        <f t="shared" si="21"/>
        <v>186</v>
      </c>
      <c r="N24" s="20">
        <f t="shared" si="21"/>
        <v>100</v>
      </c>
      <c r="O24" s="20">
        <f t="shared" si="21"/>
        <v>14</v>
      </c>
      <c r="P24" s="20">
        <f t="shared" si="21"/>
        <v>-72</v>
      </c>
      <c r="Q24" s="20">
        <f t="shared" si="21"/>
        <v>-158</v>
      </c>
      <c r="R24" s="20">
        <f t="shared" si="21"/>
        <v>-244</v>
      </c>
      <c r="S24" s="20">
        <f t="shared" si="21"/>
        <v>-330</v>
      </c>
      <c r="T24" s="21">
        <f t="shared" si="21"/>
        <v>-416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9D0BC-C4D2-41E8-B76D-036F37C842B8}">
  <sheetPr>
    <pageSetUpPr fitToPage="1"/>
  </sheetPr>
  <dimension ref="A2:AJ24"/>
  <sheetViews>
    <sheetView showGridLines="0" topLeftCell="A3" zoomScale="70" zoomScaleNormal="70" workbookViewId="0">
      <selection activeCell="E12" sqref="E12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12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5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si="3"/>
        <v>82</v>
      </c>
      <c r="V4" s="6">
        <f t="shared" si="3"/>
        <v>82</v>
      </c>
      <c r="W4" s="6">
        <f t="shared" si="3"/>
        <v>82</v>
      </c>
      <c r="X4" s="6">
        <f t="shared" si="3"/>
        <v>82</v>
      </c>
      <c r="Y4" s="6">
        <f t="shared" si="3"/>
        <v>82</v>
      </c>
      <c r="Z4" s="6">
        <f t="shared" si="3"/>
        <v>82</v>
      </c>
      <c r="AA4" s="6">
        <f t="shared" si="3"/>
        <v>82</v>
      </c>
      <c r="AB4" s="6">
        <f t="shared" si="3"/>
        <v>82</v>
      </c>
      <c r="AC4" s="6">
        <f t="shared" si="3"/>
        <v>82</v>
      </c>
      <c r="AD4" s="6">
        <f t="shared" si="3"/>
        <v>82</v>
      </c>
      <c r="AE4" s="6">
        <f t="shared" si="3"/>
        <v>82</v>
      </c>
      <c r="AF4" s="6">
        <f t="shared" si="3"/>
        <v>82</v>
      </c>
      <c r="AG4" s="6">
        <f t="shared" si="3"/>
        <v>82</v>
      </c>
      <c r="AH4" s="6">
        <f t="shared" si="3"/>
        <v>82</v>
      </c>
      <c r="AI4" s="6">
        <f t="shared" si="3"/>
        <v>82</v>
      </c>
      <c r="AJ4" s="32">
        <f t="shared" si="3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si="4"/>
        <v>132</v>
      </c>
      <c r="N5" s="10">
        <f t="shared" si="4"/>
        <v>132</v>
      </c>
      <c r="O5" s="68">
        <f t="shared" si="4"/>
        <v>132</v>
      </c>
      <c r="P5" s="11">
        <f t="shared" si="4"/>
        <v>132</v>
      </c>
      <c r="Q5" s="11">
        <f t="shared" si="4"/>
        <v>132</v>
      </c>
      <c r="R5" s="10">
        <f t="shared" si="4"/>
        <v>132</v>
      </c>
      <c r="S5" s="10">
        <f t="shared" si="4"/>
        <v>132</v>
      </c>
      <c r="T5" s="34">
        <f t="shared" si="4"/>
        <v>132</v>
      </c>
      <c r="U5" s="33">
        <f t="shared" si="3"/>
        <v>132</v>
      </c>
      <c r="V5" s="10">
        <f t="shared" si="3"/>
        <v>132</v>
      </c>
      <c r="W5" s="10">
        <f t="shared" si="3"/>
        <v>132</v>
      </c>
      <c r="X5" s="10">
        <f t="shared" si="3"/>
        <v>132</v>
      </c>
      <c r="Y5" s="10">
        <f t="shared" si="3"/>
        <v>132</v>
      </c>
      <c r="Z5" s="10">
        <f t="shared" si="3"/>
        <v>132</v>
      </c>
      <c r="AA5" s="10">
        <f t="shared" si="3"/>
        <v>132</v>
      </c>
      <c r="AB5" s="10">
        <f t="shared" si="3"/>
        <v>132</v>
      </c>
      <c r="AC5" s="10">
        <f t="shared" si="3"/>
        <v>132</v>
      </c>
      <c r="AD5" s="10">
        <f t="shared" si="3"/>
        <v>132</v>
      </c>
      <c r="AE5" s="10">
        <f t="shared" si="3"/>
        <v>132</v>
      </c>
      <c r="AF5" s="10">
        <f t="shared" si="3"/>
        <v>132</v>
      </c>
      <c r="AG5" s="10">
        <f t="shared" si="3"/>
        <v>132</v>
      </c>
      <c r="AH5" s="10">
        <f t="shared" si="3"/>
        <v>132</v>
      </c>
      <c r="AI5" s="10">
        <f t="shared" si="3"/>
        <v>132</v>
      </c>
      <c r="AJ5" s="34">
        <f t="shared" si="3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5">SUM(G3:G5)</f>
        <v>120</v>
      </c>
      <c r="H6" s="13">
        <f t="shared" si="5"/>
        <v>120</v>
      </c>
      <c r="I6" s="13">
        <f t="shared" si="5"/>
        <v>120</v>
      </c>
      <c r="J6" s="13">
        <f t="shared" si="5"/>
        <v>120</v>
      </c>
      <c r="K6" s="13">
        <f t="shared" si="5"/>
        <v>334</v>
      </c>
      <c r="L6" s="13">
        <f t="shared" si="5"/>
        <v>334</v>
      </c>
      <c r="M6" s="13">
        <f t="shared" si="5"/>
        <v>334</v>
      </c>
      <c r="N6" s="13">
        <f t="shared" si="5"/>
        <v>334</v>
      </c>
      <c r="O6" s="69">
        <f t="shared" si="5"/>
        <v>334</v>
      </c>
      <c r="P6" s="14">
        <f t="shared" si="5"/>
        <v>334</v>
      </c>
      <c r="Q6" s="14">
        <f t="shared" si="5"/>
        <v>214</v>
      </c>
      <c r="R6" s="13">
        <f t="shared" si="5"/>
        <v>214</v>
      </c>
      <c r="S6" s="13">
        <f t="shared" si="5"/>
        <v>214</v>
      </c>
      <c r="T6" s="35">
        <f t="shared" si="5"/>
        <v>214</v>
      </c>
      <c r="U6" s="19">
        <f t="shared" si="3"/>
        <v>214</v>
      </c>
      <c r="V6" s="13">
        <f t="shared" si="3"/>
        <v>214</v>
      </c>
      <c r="W6" s="13">
        <f t="shared" si="3"/>
        <v>214</v>
      </c>
      <c r="X6" s="13">
        <f t="shared" si="3"/>
        <v>214</v>
      </c>
      <c r="Y6" s="13">
        <f t="shared" si="3"/>
        <v>214</v>
      </c>
      <c r="Z6" s="13">
        <f t="shared" si="3"/>
        <v>214</v>
      </c>
      <c r="AA6" s="13">
        <f t="shared" si="3"/>
        <v>214</v>
      </c>
      <c r="AB6" s="13">
        <f t="shared" si="3"/>
        <v>214</v>
      </c>
      <c r="AC6" s="13">
        <f t="shared" si="3"/>
        <v>214</v>
      </c>
      <c r="AD6" s="13">
        <f t="shared" si="3"/>
        <v>214</v>
      </c>
      <c r="AE6" s="13">
        <f t="shared" si="3"/>
        <v>214</v>
      </c>
      <c r="AF6" s="13">
        <f t="shared" si="3"/>
        <v>214</v>
      </c>
      <c r="AG6" s="13">
        <f t="shared" si="3"/>
        <v>214</v>
      </c>
      <c r="AH6" s="13">
        <f t="shared" si="3"/>
        <v>214</v>
      </c>
      <c r="AI6" s="13">
        <f t="shared" si="3"/>
        <v>214</v>
      </c>
      <c r="AJ6" s="35">
        <f t="shared" si="3"/>
        <v>214</v>
      </c>
    </row>
    <row r="7" spans="1:36" ht="30" customHeight="1" x14ac:dyDescent="0.4">
      <c r="A7" s="51" t="s">
        <v>2</v>
      </c>
      <c r="B7" s="1" t="s">
        <v>3</v>
      </c>
      <c r="C7" s="52">
        <v>25</v>
      </c>
      <c r="D7" s="27"/>
      <c r="E7" s="61"/>
      <c r="F7" s="29">
        <f>C7*12</f>
        <v>300</v>
      </c>
      <c r="G7" s="3">
        <f>F7</f>
        <v>300</v>
      </c>
      <c r="H7" s="3">
        <f t="shared" ref="H7:T7" si="6">G7</f>
        <v>300</v>
      </c>
      <c r="I7" s="3">
        <f t="shared" si="6"/>
        <v>300</v>
      </c>
      <c r="J7" s="3">
        <f t="shared" si="6"/>
        <v>300</v>
      </c>
      <c r="K7" s="3">
        <f t="shared" si="6"/>
        <v>300</v>
      </c>
      <c r="L7" s="3">
        <f t="shared" si="6"/>
        <v>300</v>
      </c>
      <c r="M7" s="3">
        <f t="shared" si="6"/>
        <v>300</v>
      </c>
      <c r="N7" s="3">
        <f t="shared" si="6"/>
        <v>300</v>
      </c>
      <c r="O7" s="70">
        <f t="shared" si="6"/>
        <v>300</v>
      </c>
      <c r="P7" s="3">
        <f t="shared" si="6"/>
        <v>300</v>
      </c>
      <c r="Q7" s="3">
        <f t="shared" si="6"/>
        <v>300</v>
      </c>
      <c r="R7" s="3">
        <f t="shared" si="6"/>
        <v>300</v>
      </c>
      <c r="S7" s="3">
        <f t="shared" si="6"/>
        <v>300</v>
      </c>
      <c r="T7" s="4">
        <f t="shared" si="6"/>
        <v>300</v>
      </c>
      <c r="U7" s="29">
        <f t="shared" si="3"/>
        <v>60</v>
      </c>
      <c r="V7" s="3">
        <f t="shared" si="3"/>
        <v>60</v>
      </c>
      <c r="W7" s="3">
        <f t="shared" si="3"/>
        <v>60</v>
      </c>
      <c r="X7" s="3">
        <f t="shared" si="3"/>
        <v>60</v>
      </c>
      <c r="Y7" s="3">
        <f t="shared" si="3"/>
        <v>60</v>
      </c>
      <c r="Z7" s="3">
        <f t="shared" si="3"/>
        <v>60</v>
      </c>
      <c r="AA7" s="3">
        <f t="shared" si="3"/>
        <v>60</v>
      </c>
      <c r="AB7" s="3">
        <f t="shared" si="3"/>
        <v>60</v>
      </c>
      <c r="AC7" s="3">
        <f t="shared" si="3"/>
        <v>60</v>
      </c>
      <c r="AD7" s="3">
        <f t="shared" si="3"/>
        <v>60</v>
      </c>
      <c r="AE7" s="3">
        <f t="shared" si="3"/>
        <v>60</v>
      </c>
      <c r="AF7" s="3">
        <f t="shared" si="3"/>
        <v>60</v>
      </c>
      <c r="AG7" s="3">
        <f t="shared" si="3"/>
        <v>60</v>
      </c>
      <c r="AH7" s="3">
        <f t="shared" si="3"/>
        <v>60</v>
      </c>
      <c r="AI7" s="3">
        <f t="shared" si="3"/>
        <v>60</v>
      </c>
      <c r="AJ7" s="4">
        <f t="shared" si="3"/>
        <v>60</v>
      </c>
    </row>
    <row r="8" spans="1:36" ht="30" customHeight="1" x14ac:dyDescent="0.4">
      <c r="A8" s="53"/>
      <c r="B8" s="5" t="s">
        <v>11</v>
      </c>
      <c r="C8" s="16">
        <v>3000</v>
      </c>
      <c r="D8" s="55">
        <v>6.2500000000000003E-3</v>
      </c>
      <c r="E8" s="62"/>
      <c r="F8" s="31">
        <f t="shared" ref="F8:T8" si="7">IF(F2&lt;=$F2+$C$13, PMT($D8, $C13, -$C8, 0, 1), "")</f>
        <v>159.04389321510405</v>
      </c>
      <c r="G8" s="7">
        <f t="shared" si="7"/>
        <v>159.04389321510405</v>
      </c>
      <c r="H8" s="7">
        <f t="shared" si="7"/>
        <v>159.04389321510405</v>
      </c>
      <c r="I8" s="7">
        <f t="shared" si="7"/>
        <v>159.04389321510405</v>
      </c>
      <c r="J8" s="7">
        <f t="shared" si="7"/>
        <v>159.04389321510405</v>
      </c>
      <c r="K8" s="7">
        <f t="shared" si="7"/>
        <v>159.04389321510405</v>
      </c>
      <c r="L8" s="7">
        <f t="shared" si="7"/>
        <v>159.04389321510405</v>
      </c>
      <c r="M8" s="7">
        <f t="shared" si="7"/>
        <v>159.04389321510405</v>
      </c>
      <c r="N8" s="7">
        <f t="shared" si="7"/>
        <v>159.04389321510405</v>
      </c>
      <c r="O8" s="71">
        <f t="shared" si="7"/>
        <v>159.04389321510405</v>
      </c>
      <c r="P8" s="7">
        <f t="shared" si="7"/>
        <v>159.04389321510405</v>
      </c>
      <c r="Q8" s="7">
        <f t="shared" si="7"/>
        <v>159.04389321510405</v>
      </c>
      <c r="R8" s="7">
        <f t="shared" si="7"/>
        <v>159.04389321510405</v>
      </c>
      <c r="S8" s="7">
        <f t="shared" si="7"/>
        <v>159.04389321510405</v>
      </c>
      <c r="T8" s="8">
        <f t="shared" si="7"/>
        <v>159.04389321510405</v>
      </c>
      <c r="U8" s="31">
        <f t="shared" si="3"/>
        <v>159.04389321510405</v>
      </c>
      <c r="V8" s="7">
        <f t="shared" si="3"/>
        <v>159.04389321510405</v>
      </c>
      <c r="W8" s="7">
        <f t="shared" si="3"/>
        <v>159.04389321510405</v>
      </c>
      <c r="X8" s="7">
        <f t="shared" si="3"/>
        <v>159.04389321510405</v>
      </c>
      <c r="Y8" s="7">
        <f t="shared" si="3"/>
        <v>159.04389321510405</v>
      </c>
      <c r="Z8" s="7">
        <f t="shared" si="3"/>
        <v>159.04389321510405</v>
      </c>
      <c r="AA8" s="7" t="str">
        <f t="shared" si="3"/>
        <v/>
      </c>
      <c r="AB8" s="7" t="str">
        <f t="shared" si="3"/>
        <v/>
      </c>
      <c r="AC8" s="7" t="str">
        <f t="shared" si="3"/>
        <v/>
      </c>
      <c r="AD8" s="7" t="str">
        <f t="shared" si="3"/>
        <v/>
      </c>
      <c r="AE8" s="7" t="str">
        <f t="shared" si="3"/>
        <v/>
      </c>
      <c r="AF8" s="7" t="str">
        <f t="shared" si="3"/>
        <v/>
      </c>
      <c r="AG8" s="7" t="str">
        <f t="shared" si="3"/>
        <v/>
      </c>
      <c r="AH8" s="7" t="str">
        <f t="shared" si="3"/>
        <v/>
      </c>
      <c r="AI8" s="7" t="str">
        <f t="shared" si="3"/>
        <v/>
      </c>
      <c r="AJ8" s="8" t="str">
        <f t="shared" si="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8">IF(G2&gt;=$C$9,$D$9*12,"")</f>
        <v/>
      </c>
      <c r="H9" s="11" t="str">
        <f t="shared" si="8"/>
        <v/>
      </c>
      <c r="I9" s="11" t="str">
        <f t="shared" si="8"/>
        <v/>
      </c>
      <c r="J9" s="11" t="str">
        <f t="shared" si="8"/>
        <v/>
      </c>
      <c r="K9" s="11" t="str">
        <f t="shared" si="8"/>
        <v/>
      </c>
      <c r="L9" s="11" t="str">
        <f t="shared" si="8"/>
        <v/>
      </c>
      <c r="M9" s="11" t="str">
        <f t="shared" si="8"/>
        <v/>
      </c>
      <c r="N9" s="11" t="str">
        <f t="shared" si="8"/>
        <v/>
      </c>
      <c r="O9" s="72" t="str">
        <f t="shared" si="8"/>
        <v/>
      </c>
      <c r="P9" s="11" t="str">
        <f t="shared" si="8"/>
        <v/>
      </c>
      <c r="Q9" s="11" t="str">
        <f t="shared" si="8"/>
        <v/>
      </c>
      <c r="R9" s="11" t="str">
        <f t="shared" si="8"/>
        <v/>
      </c>
      <c r="S9" s="11" t="str">
        <f t="shared" si="8"/>
        <v/>
      </c>
      <c r="T9" s="12" t="str">
        <f t="shared" si="8"/>
        <v/>
      </c>
      <c r="U9" s="33">
        <f t="shared" si="3"/>
        <v>240</v>
      </c>
      <c r="V9" s="11">
        <f t="shared" si="3"/>
        <v>240</v>
      </c>
      <c r="W9" s="11">
        <f t="shared" si="3"/>
        <v>240</v>
      </c>
      <c r="X9" s="11">
        <f t="shared" si="3"/>
        <v>240</v>
      </c>
      <c r="Y9" s="11">
        <f t="shared" si="3"/>
        <v>240</v>
      </c>
      <c r="Z9" s="11">
        <f t="shared" si="3"/>
        <v>240</v>
      </c>
      <c r="AA9" s="11">
        <f t="shared" si="3"/>
        <v>240</v>
      </c>
      <c r="AB9" s="11">
        <f t="shared" si="3"/>
        <v>240</v>
      </c>
      <c r="AC9" s="11">
        <f t="shared" si="3"/>
        <v>240</v>
      </c>
      <c r="AD9" s="11">
        <f t="shared" si="3"/>
        <v>240</v>
      </c>
      <c r="AE9" s="11">
        <f t="shared" si="3"/>
        <v>240</v>
      </c>
      <c r="AF9" s="11">
        <f t="shared" si="3"/>
        <v>240</v>
      </c>
      <c r="AG9" s="11">
        <f t="shared" si="3"/>
        <v>240</v>
      </c>
      <c r="AH9" s="11">
        <f t="shared" si="3"/>
        <v>240</v>
      </c>
      <c r="AI9" s="11">
        <f t="shared" si="3"/>
        <v>240</v>
      </c>
      <c r="AJ9" s="12">
        <f t="shared" si="3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459.04389321510405</v>
      </c>
      <c r="G10" s="14">
        <f t="shared" ref="G10:T10" si="9">SUM(G7:G9)</f>
        <v>459.04389321510405</v>
      </c>
      <c r="H10" s="14">
        <f t="shared" si="9"/>
        <v>459.04389321510405</v>
      </c>
      <c r="I10" s="14">
        <f t="shared" si="9"/>
        <v>459.04389321510405</v>
      </c>
      <c r="J10" s="14">
        <f t="shared" si="9"/>
        <v>459.04389321510405</v>
      </c>
      <c r="K10" s="14">
        <f t="shared" si="9"/>
        <v>459.04389321510405</v>
      </c>
      <c r="L10" s="14">
        <f t="shared" si="9"/>
        <v>459.04389321510405</v>
      </c>
      <c r="M10" s="14">
        <f t="shared" si="9"/>
        <v>459.04389321510405</v>
      </c>
      <c r="N10" s="14">
        <f t="shared" si="9"/>
        <v>459.04389321510405</v>
      </c>
      <c r="O10" s="73">
        <f t="shared" si="9"/>
        <v>459.04389321510405</v>
      </c>
      <c r="P10" s="14">
        <f t="shared" si="9"/>
        <v>459.04389321510405</v>
      </c>
      <c r="Q10" s="14">
        <f t="shared" si="9"/>
        <v>459.04389321510405</v>
      </c>
      <c r="R10" s="14">
        <f t="shared" si="9"/>
        <v>459.04389321510405</v>
      </c>
      <c r="S10" s="14">
        <f t="shared" si="9"/>
        <v>459.04389321510405</v>
      </c>
      <c r="T10" s="15">
        <f t="shared" si="9"/>
        <v>459.04389321510405</v>
      </c>
      <c r="U10" s="19">
        <f t="shared" si="3"/>
        <v>459.04389321510405</v>
      </c>
      <c r="V10" s="14">
        <f t="shared" si="3"/>
        <v>459.04389321510405</v>
      </c>
      <c r="W10" s="14">
        <f t="shared" si="3"/>
        <v>459.04389321510405</v>
      </c>
      <c r="X10" s="14">
        <f t="shared" si="3"/>
        <v>459.04389321510405</v>
      </c>
      <c r="Y10" s="14">
        <f t="shared" si="3"/>
        <v>459.04389321510405</v>
      </c>
      <c r="Z10" s="14">
        <f t="shared" si="3"/>
        <v>459.04389321510405</v>
      </c>
      <c r="AA10" s="14">
        <f t="shared" si="3"/>
        <v>300</v>
      </c>
      <c r="AB10" s="14">
        <f t="shared" si="3"/>
        <v>300</v>
      </c>
      <c r="AC10" s="14">
        <f t="shared" si="3"/>
        <v>300</v>
      </c>
      <c r="AD10" s="14">
        <f t="shared" si="3"/>
        <v>300</v>
      </c>
      <c r="AE10" s="14">
        <f t="shared" si="3"/>
        <v>300</v>
      </c>
      <c r="AF10" s="14">
        <f t="shared" si="3"/>
        <v>300</v>
      </c>
      <c r="AG10" s="14">
        <f t="shared" si="3"/>
        <v>300</v>
      </c>
      <c r="AH10" s="14">
        <f t="shared" si="3"/>
        <v>300</v>
      </c>
      <c r="AI10" s="14">
        <f t="shared" si="3"/>
        <v>300</v>
      </c>
      <c r="AJ10" s="15">
        <f t="shared" si="3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-339.04389321510405</v>
      </c>
      <c r="G11" s="14">
        <f t="shared" ref="G11:T11" si="10">G6-G10</f>
        <v>-339.04389321510405</v>
      </c>
      <c r="H11" s="14">
        <f t="shared" si="10"/>
        <v>-339.04389321510405</v>
      </c>
      <c r="I11" s="14">
        <f t="shared" si="10"/>
        <v>-339.04389321510405</v>
      </c>
      <c r="J11" s="14">
        <f t="shared" si="10"/>
        <v>-339.04389321510405</v>
      </c>
      <c r="K11" s="14">
        <f t="shared" si="10"/>
        <v>-125.04389321510405</v>
      </c>
      <c r="L11" s="14">
        <f t="shared" si="10"/>
        <v>-125.04389321510405</v>
      </c>
      <c r="M11" s="14">
        <f t="shared" si="10"/>
        <v>-125.04389321510405</v>
      </c>
      <c r="N11" s="14">
        <f t="shared" si="10"/>
        <v>-125.04389321510405</v>
      </c>
      <c r="O11" s="73">
        <f t="shared" si="10"/>
        <v>-125.04389321510405</v>
      </c>
      <c r="P11" s="14">
        <f t="shared" si="10"/>
        <v>-125.04389321510405</v>
      </c>
      <c r="Q11" s="14">
        <f t="shared" si="10"/>
        <v>-245.04389321510405</v>
      </c>
      <c r="R11" s="14">
        <f t="shared" si="10"/>
        <v>-245.04389321510405</v>
      </c>
      <c r="S11" s="14">
        <f t="shared" si="10"/>
        <v>-245.04389321510405</v>
      </c>
      <c r="T11" s="15">
        <f t="shared" si="10"/>
        <v>-245.04389321510405</v>
      </c>
      <c r="U11" s="19">
        <f t="shared" si="3"/>
        <v>-245.04389321510405</v>
      </c>
      <c r="V11" s="14">
        <f t="shared" si="3"/>
        <v>-245.04389321510405</v>
      </c>
      <c r="W11" s="14">
        <f t="shared" si="3"/>
        <v>-245.04389321510405</v>
      </c>
      <c r="X11" s="14">
        <f t="shared" si="3"/>
        <v>-245.04389321510405</v>
      </c>
      <c r="Y11" s="14">
        <f t="shared" si="3"/>
        <v>-245.04389321510405</v>
      </c>
      <c r="Z11" s="14">
        <f t="shared" si="3"/>
        <v>-245.04389321510405</v>
      </c>
      <c r="AA11" s="14">
        <f t="shared" si="3"/>
        <v>-86</v>
      </c>
      <c r="AB11" s="14">
        <f t="shared" si="3"/>
        <v>-86</v>
      </c>
      <c r="AC11" s="14">
        <f t="shared" si="3"/>
        <v>-86</v>
      </c>
      <c r="AD11" s="14">
        <f t="shared" si="3"/>
        <v>-86</v>
      </c>
      <c r="AE11" s="14">
        <f t="shared" si="3"/>
        <v>-86</v>
      </c>
      <c r="AF11" s="14">
        <f t="shared" si="3"/>
        <v>-86</v>
      </c>
      <c r="AG11" s="14">
        <f t="shared" si="3"/>
        <v>-86</v>
      </c>
      <c r="AH11" s="14">
        <f t="shared" si="3"/>
        <v>-86</v>
      </c>
      <c r="AI11" s="14">
        <f t="shared" si="3"/>
        <v>-86</v>
      </c>
      <c r="AJ11" s="15">
        <f t="shared" si="3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4000</v>
      </c>
      <c r="F12" s="36">
        <f t="shared" ref="F12:T12" si="11">E12+F11</f>
        <v>3660.9561067848958</v>
      </c>
      <c r="G12" s="20">
        <f t="shared" si="11"/>
        <v>3321.9122135697917</v>
      </c>
      <c r="H12" s="20">
        <f t="shared" si="11"/>
        <v>2982.8683203546875</v>
      </c>
      <c r="I12" s="20">
        <f t="shared" si="11"/>
        <v>2643.8244271395833</v>
      </c>
      <c r="J12" s="20">
        <f t="shared" si="11"/>
        <v>2304.7805339244792</v>
      </c>
      <c r="K12" s="20">
        <f t="shared" si="11"/>
        <v>2179.736640709375</v>
      </c>
      <c r="L12" s="20">
        <f t="shared" si="11"/>
        <v>2054.6927474942709</v>
      </c>
      <c r="M12" s="20">
        <f t="shared" si="11"/>
        <v>1929.6488542791667</v>
      </c>
      <c r="N12" s="20">
        <f t="shared" si="11"/>
        <v>1804.6049610640625</v>
      </c>
      <c r="O12" s="74">
        <f t="shared" si="11"/>
        <v>1679.5610678489584</v>
      </c>
      <c r="P12" s="20">
        <f t="shared" si="11"/>
        <v>1554.5171746338542</v>
      </c>
      <c r="Q12" s="20">
        <f t="shared" si="11"/>
        <v>1309.47328141875</v>
      </c>
      <c r="R12" s="20">
        <f t="shared" si="11"/>
        <v>1064.4293882036459</v>
      </c>
      <c r="S12" s="20">
        <f t="shared" si="11"/>
        <v>819.38549498854184</v>
      </c>
      <c r="T12" s="21">
        <f t="shared" si="11"/>
        <v>574.34160177343779</v>
      </c>
      <c r="U12" s="36">
        <f t="shared" si="3"/>
        <v>329.29770855833374</v>
      </c>
      <c r="V12" s="20">
        <f t="shared" si="3"/>
        <v>84.253815343229689</v>
      </c>
      <c r="W12" s="20">
        <f t="shared" si="3"/>
        <v>-160.79007787187436</v>
      </c>
      <c r="X12" s="20">
        <f t="shared" si="3"/>
        <v>-405.83397108697841</v>
      </c>
      <c r="Y12" s="20">
        <f t="shared" si="3"/>
        <v>-650.87786430208246</v>
      </c>
      <c r="Z12" s="20">
        <f t="shared" si="3"/>
        <v>-895.92175751718651</v>
      </c>
      <c r="AA12" s="20">
        <f t="shared" si="3"/>
        <v>-981.92175751718651</v>
      </c>
      <c r="AB12" s="20">
        <f t="shared" si="3"/>
        <v>-1067.9217575171865</v>
      </c>
      <c r="AC12" s="20">
        <f t="shared" si="3"/>
        <v>-1153.9217575171865</v>
      </c>
      <c r="AD12" s="20">
        <f t="shared" si="3"/>
        <v>-1239.9217575171865</v>
      </c>
      <c r="AE12" s="20">
        <f t="shared" si="3"/>
        <v>-1325.9217575171865</v>
      </c>
      <c r="AF12" s="20">
        <f t="shared" si="3"/>
        <v>-1411.9217575171865</v>
      </c>
      <c r="AG12" s="20">
        <f t="shared" si="3"/>
        <v>-1497.9217575171865</v>
      </c>
      <c r="AH12" s="20">
        <f t="shared" si="3"/>
        <v>-1583.9217575171865</v>
      </c>
      <c r="AI12" s="20">
        <f t="shared" si="3"/>
        <v>-1669.9217575171865</v>
      </c>
      <c r="AJ12" s="21">
        <f t="shared" si="3"/>
        <v>-1755.9217575171865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12">E14+1</f>
        <v>76</v>
      </c>
      <c r="G14" s="25">
        <f t="shared" si="12"/>
        <v>77</v>
      </c>
      <c r="H14" s="25">
        <f t="shared" si="12"/>
        <v>78</v>
      </c>
      <c r="I14" s="25">
        <f t="shared" si="12"/>
        <v>79</v>
      </c>
      <c r="J14" s="25">
        <f t="shared" si="12"/>
        <v>80</v>
      </c>
      <c r="K14" s="25">
        <f t="shared" si="12"/>
        <v>81</v>
      </c>
      <c r="L14" s="25">
        <f t="shared" si="12"/>
        <v>82</v>
      </c>
      <c r="M14" s="25">
        <f t="shared" si="12"/>
        <v>83</v>
      </c>
      <c r="N14" s="25">
        <f t="shared" si="12"/>
        <v>84</v>
      </c>
      <c r="O14" s="25">
        <f t="shared" si="12"/>
        <v>85</v>
      </c>
      <c r="P14" s="25">
        <f t="shared" si="12"/>
        <v>86</v>
      </c>
      <c r="Q14" s="25">
        <f t="shared" si="12"/>
        <v>87</v>
      </c>
      <c r="R14" s="25">
        <f t="shared" si="12"/>
        <v>88</v>
      </c>
      <c r="S14" s="25">
        <f t="shared" si="12"/>
        <v>89</v>
      </c>
      <c r="T14" s="26">
        <f t="shared" si="1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13">IF(F14&lt;=$C$3,E15,"")</f>
        <v/>
      </c>
      <c r="G15" s="3" t="str">
        <f t="shared" si="13"/>
        <v/>
      </c>
      <c r="H15" s="3" t="str">
        <f t="shared" si="13"/>
        <v/>
      </c>
      <c r="I15" s="3" t="str">
        <f t="shared" si="13"/>
        <v/>
      </c>
      <c r="J15" s="3" t="str">
        <f t="shared" si="13"/>
        <v/>
      </c>
      <c r="K15" s="3" t="str">
        <f t="shared" si="13"/>
        <v/>
      </c>
      <c r="L15" s="3" t="str">
        <f t="shared" si="13"/>
        <v/>
      </c>
      <c r="M15" s="3" t="str">
        <f t="shared" si="13"/>
        <v/>
      </c>
      <c r="N15" s="3" t="str">
        <f t="shared" si="13"/>
        <v/>
      </c>
      <c r="O15" s="3" t="str">
        <f t="shared" si="13"/>
        <v/>
      </c>
      <c r="P15" s="3" t="str">
        <f t="shared" si="13"/>
        <v/>
      </c>
      <c r="Q15" s="3" t="str">
        <f t="shared" si="13"/>
        <v/>
      </c>
      <c r="R15" s="3" t="str">
        <f t="shared" si="13"/>
        <v/>
      </c>
      <c r="S15" s="3" t="str">
        <f t="shared" si="13"/>
        <v/>
      </c>
      <c r="T15" s="4" t="str">
        <f t="shared" si="1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7" si="14">E16</f>
        <v>82</v>
      </c>
      <c r="G16" s="7">
        <f t="shared" si="14"/>
        <v>82</v>
      </c>
      <c r="H16" s="7">
        <f t="shared" si="14"/>
        <v>82</v>
      </c>
      <c r="I16" s="7">
        <f t="shared" si="14"/>
        <v>82</v>
      </c>
      <c r="J16" s="7">
        <f t="shared" si="14"/>
        <v>82</v>
      </c>
      <c r="K16" s="7">
        <f t="shared" si="14"/>
        <v>82</v>
      </c>
      <c r="L16" s="7">
        <f t="shared" si="14"/>
        <v>82</v>
      </c>
      <c r="M16" s="7">
        <f t="shared" si="14"/>
        <v>82</v>
      </c>
      <c r="N16" s="7">
        <f t="shared" si="14"/>
        <v>82</v>
      </c>
      <c r="O16" s="7">
        <f t="shared" si="14"/>
        <v>82</v>
      </c>
      <c r="P16" s="7">
        <f t="shared" si="14"/>
        <v>82</v>
      </c>
      <c r="Q16" s="7">
        <f t="shared" si="14"/>
        <v>82</v>
      </c>
      <c r="R16" s="7">
        <f t="shared" si="14"/>
        <v>82</v>
      </c>
      <c r="S16" s="7">
        <f t="shared" si="14"/>
        <v>82</v>
      </c>
      <c r="T16" s="8">
        <f t="shared" si="1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si="14"/>
        <v>132</v>
      </c>
      <c r="G17" s="11">
        <f t="shared" si="14"/>
        <v>132</v>
      </c>
      <c r="H17" s="11">
        <f t="shared" si="14"/>
        <v>132</v>
      </c>
      <c r="I17" s="11">
        <f t="shared" si="14"/>
        <v>132</v>
      </c>
      <c r="J17" s="11">
        <f t="shared" si="14"/>
        <v>132</v>
      </c>
      <c r="K17" s="11">
        <f t="shared" si="14"/>
        <v>132</v>
      </c>
      <c r="L17" s="11">
        <f t="shared" si="14"/>
        <v>132</v>
      </c>
      <c r="M17" s="11">
        <f t="shared" si="14"/>
        <v>132</v>
      </c>
      <c r="N17" s="11">
        <f t="shared" si="14"/>
        <v>132</v>
      </c>
      <c r="O17" s="11">
        <f t="shared" si="14"/>
        <v>132</v>
      </c>
      <c r="P17" s="11">
        <f t="shared" si="14"/>
        <v>132</v>
      </c>
      <c r="Q17" s="11">
        <f t="shared" si="14"/>
        <v>132</v>
      </c>
      <c r="R17" s="11">
        <f t="shared" si="14"/>
        <v>132</v>
      </c>
      <c r="S17" s="11">
        <f t="shared" si="14"/>
        <v>132</v>
      </c>
      <c r="T17" s="12">
        <f t="shared" si="14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15">SUM(E15:E17)</f>
        <v>214</v>
      </c>
      <c r="F18" s="14">
        <f t="shared" si="15"/>
        <v>214</v>
      </c>
      <c r="G18" s="14">
        <f t="shared" si="15"/>
        <v>214</v>
      </c>
      <c r="H18" s="14">
        <f t="shared" si="15"/>
        <v>214</v>
      </c>
      <c r="I18" s="14">
        <f t="shared" si="15"/>
        <v>214</v>
      </c>
      <c r="J18" s="14">
        <f t="shared" si="15"/>
        <v>214</v>
      </c>
      <c r="K18" s="14">
        <f t="shared" si="15"/>
        <v>214</v>
      </c>
      <c r="L18" s="14">
        <f t="shared" si="15"/>
        <v>214</v>
      </c>
      <c r="M18" s="14">
        <f t="shared" si="15"/>
        <v>214</v>
      </c>
      <c r="N18" s="14">
        <f t="shared" si="15"/>
        <v>214</v>
      </c>
      <c r="O18" s="14">
        <f t="shared" si="15"/>
        <v>214</v>
      </c>
      <c r="P18" s="14">
        <f t="shared" si="15"/>
        <v>214</v>
      </c>
      <c r="Q18" s="14">
        <f t="shared" si="15"/>
        <v>214</v>
      </c>
      <c r="R18" s="14">
        <f t="shared" si="15"/>
        <v>214</v>
      </c>
      <c r="S18" s="14">
        <f t="shared" si="15"/>
        <v>214</v>
      </c>
      <c r="T18" s="15">
        <f t="shared" si="15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16">E19</f>
        <v>60</v>
      </c>
      <c r="G19" s="3">
        <f t="shared" si="16"/>
        <v>60</v>
      </c>
      <c r="H19" s="3">
        <f t="shared" si="16"/>
        <v>60</v>
      </c>
      <c r="I19" s="3">
        <f t="shared" si="16"/>
        <v>60</v>
      </c>
      <c r="J19" s="3">
        <f t="shared" si="16"/>
        <v>60</v>
      </c>
      <c r="K19" s="3">
        <f t="shared" si="16"/>
        <v>60</v>
      </c>
      <c r="L19" s="3">
        <f t="shared" si="16"/>
        <v>60</v>
      </c>
      <c r="M19" s="3">
        <f t="shared" si="16"/>
        <v>60</v>
      </c>
      <c r="N19" s="3">
        <f t="shared" si="16"/>
        <v>60</v>
      </c>
      <c r="O19" s="3">
        <f t="shared" si="16"/>
        <v>60</v>
      </c>
      <c r="P19" s="3">
        <f t="shared" si="16"/>
        <v>60</v>
      </c>
      <c r="Q19" s="3">
        <f t="shared" si="16"/>
        <v>60</v>
      </c>
      <c r="R19" s="3">
        <f t="shared" si="16"/>
        <v>60</v>
      </c>
      <c r="S19" s="3">
        <f t="shared" si="16"/>
        <v>60</v>
      </c>
      <c r="T19" s="4">
        <f t="shared" si="16"/>
        <v>60</v>
      </c>
    </row>
    <row r="20" spans="1:20" ht="30" customHeight="1" x14ac:dyDescent="0.4">
      <c r="A20" s="53"/>
      <c r="B20" s="5" t="s">
        <v>11</v>
      </c>
      <c r="C20" s="16">
        <f>C8</f>
        <v>3000</v>
      </c>
      <c r="D20" s="38">
        <f>D8</f>
        <v>6.2500000000000003E-3</v>
      </c>
      <c r="E20" s="31">
        <f t="shared" ref="E20:T20" si="17">IF(E14&lt;=$F2+$C$13, PMT($D8, $C13, -$C8, 0, 1), "")</f>
        <v>159.04389321510405</v>
      </c>
      <c r="F20" s="7">
        <f t="shared" si="17"/>
        <v>159.04389321510405</v>
      </c>
      <c r="G20" s="7">
        <f t="shared" si="17"/>
        <v>159.04389321510405</v>
      </c>
      <c r="H20" s="7">
        <f t="shared" si="17"/>
        <v>159.04389321510405</v>
      </c>
      <c r="I20" s="7">
        <f t="shared" si="17"/>
        <v>159.04389321510405</v>
      </c>
      <c r="J20" s="7">
        <f t="shared" si="17"/>
        <v>159.04389321510405</v>
      </c>
      <c r="K20" s="7" t="str">
        <f t="shared" si="17"/>
        <v/>
      </c>
      <c r="L20" s="7" t="str">
        <f t="shared" si="17"/>
        <v/>
      </c>
      <c r="M20" s="7" t="str">
        <f t="shared" si="17"/>
        <v/>
      </c>
      <c r="N20" s="7" t="str">
        <f t="shared" si="17"/>
        <v/>
      </c>
      <c r="O20" s="7" t="str">
        <f t="shared" si="17"/>
        <v/>
      </c>
      <c r="P20" s="7" t="str">
        <f t="shared" si="17"/>
        <v/>
      </c>
      <c r="Q20" s="7" t="str">
        <f t="shared" si="17"/>
        <v/>
      </c>
      <c r="R20" s="7" t="str">
        <f t="shared" si="17"/>
        <v/>
      </c>
      <c r="S20" s="7" t="str">
        <f t="shared" si="17"/>
        <v/>
      </c>
      <c r="T20" s="8" t="str">
        <f t="shared" si="17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18">IF(E14&gt;=$C$9,$D$9*12,"")</f>
        <v>240</v>
      </c>
      <c r="F21" s="11">
        <f t="shared" si="18"/>
        <v>240</v>
      </c>
      <c r="G21" s="11">
        <f t="shared" si="18"/>
        <v>240</v>
      </c>
      <c r="H21" s="11">
        <f t="shared" si="18"/>
        <v>240</v>
      </c>
      <c r="I21" s="11">
        <f t="shared" si="18"/>
        <v>240</v>
      </c>
      <c r="J21" s="11">
        <f t="shared" si="18"/>
        <v>240</v>
      </c>
      <c r="K21" s="11">
        <f t="shared" si="18"/>
        <v>240</v>
      </c>
      <c r="L21" s="11">
        <f t="shared" si="18"/>
        <v>240</v>
      </c>
      <c r="M21" s="11">
        <f t="shared" si="18"/>
        <v>240</v>
      </c>
      <c r="N21" s="11">
        <f t="shared" si="18"/>
        <v>240</v>
      </c>
      <c r="O21" s="11">
        <f t="shared" si="18"/>
        <v>240</v>
      </c>
      <c r="P21" s="11">
        <f t="shared" si="18"/>
        <v>240</v>
      </c>
      <c r="Q21" s="11">
        <f t="shared" si="18"/>
        <v>240</v>
      </c>
      <c r="R21" s="11">
        <f t="shared" si="18"/>
        <v>240</v>
      </c>
      <c r="S21" s="11">
        <f t="shared" si="18"/>
        <v>240</v>
      </c>
      <c r="T21" s="12">
        <f t="shared" si="18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19">SUM(E19:E21)</f>
        <v>459.04389321510405</v>
      </c>
      <c r="F22" s="14">
        <f t="shared" si="19"/>
        <v>459.04389321510405</v>
      </c>
      <c r="G22" s="14">
        <f t="shared" si="19"/>
        <v>459.04389321510405</v>
      </c>
      <c r="H22" s="14">
        <f t="shared" si="19"/>
        <v>459.04389321510405</v>
      </c>
      <c r="I22" s="14">
        <f t="shared" si="19"/>
        <v>459.04389321510405</v>
      </c>
      <c r="J22" s="14">
        <f t="shared" si="19"/>
        <v>459.04389321510405</v>
      </c>
      <c r="K22" s="14">
        <f t="shared" si="19"/>
        <v>300</v>
      </c>
      <c r="L22" s="14">
        <f t="shared" si="19"/>
        <v>300</v>
      </c>
      <c r="M22" s="14">
        <f t="shared" si="19"/>
        <v>300</v>
      </c>
      <c r="N22" s="14">
        <f t="shared" si="19"/>
        <v>300</v>
      </c>
      <c r="O22" s="14">
        <f t="shared" si="19"/>
        <v>300</v>
      </c>
      <c r="P22" s="14">
        <f t="shared" si="19"/>
        <v>300</v>
      </c>
      <c r="Q22" s="14">
        <f t="shared" si="19"/>
        <v>300</v>
      </c>
      <c r="R22" s="14">
        <f t="shared" si="19"/>
        <v>300</v>
      </c>
      <c r="S22" s="14">
        <f t="shared" si="19"/>
        <v>300</v>
      </c>
      <c r="T22" s="15">
        <f t="shared" si="19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20">E18-E22</f>
        <v>-245.04389321510405</v>
      </c>
      <c r="F23" s="14">
        <f t="shared" si="20"/>
        <v>-245.04389321510405</v>
      </c>
      <c r="G23" s="14">
        <f t="shared" si="20"/>
        <v>-245.04389321510405</v>
      </c>
      <c r="H23" s="14">
        <f t="shared" si="20"/>
        <v>-245.04389321510405</v>
      </c>
      <c r="I23" s="14">
        <f t="shared" si="20"/>
        <v>-245.04389321510405</v>
      </c>
      <c r="J23" s="14">
        <f t="shared" si="20"/>
        <v>-245.04389321510405</v>
      </c>
      <c r="K23" s="14">
        <f t="shared" si="20"/>
        <v>-86</v>
      </c>
      <c r="L23" s="14">
        <f t="shared" si="20"/>
        <v>-86</v>
      </c>
      <c r="M23" s="14">
        <f t="shared" si="20"/>
        <v>-86</v>
      </c>
      <c r="N23" s="14">
        <f t="shared" si="20"/>
        <v>-86</v>
      </c>
      <c r="O23" s="14">
        <f t="shared" si="20"/>
        <v>-86</v>
      </c>
      <c r="P23" s="14">
        <f t="shared" si="20"/>
        <v>-86</v>
      </c>
      <c r="Q23" s="14">
        <f t="shared" si="20"/>
        <v>-86</v>
      </c>
      <c r="R23" s="14">
        <f t="shared" si="20"/>
        <v>-86</v>
      </c>
      <c r="S23" s="14">
        <f t="shared" si="20"/>
        <v>-86</v>
      </c>
      <c r="T23" s="15">
        <f t="shared" si="20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329.29770855833374</v>
      </c>
      <c r="F24" s="20">
        <f t="shared" ref="F24:T24" si="21">E24+F23</f>
        <v>84.253815343229689</v>
      </c>
      <c r="G24" s="20">
        <f t="shared" si="21"/>
        <v>-160.79007787187436</v>
      </c>
      <c r="H24" s="20">
        <f t="shared" si="21"/>
        <v>-405.83397108697841</v>
      </c>
      <c r="I24" s="20">
        <f t="shared" si="21"/>
        <v>-650.87786430208246</v>
      </c>
      <c r="J24" s="20">
        <f t="shared" si="21"/>
        <v>-895.92175751718651</v>
      </c>
      <c r="K24" s="20">
        <f t="shared" si="21"/>
        <v>-981.92175751718651</v>
      </c>
      <c r="L24" s="20">
        <f t="shared" si="21"/>
        <v>-1067.9217575171865</v>
      </c>
      <c r="M24" s="20">
        <f t="shared" si="21"/>
        <v>-1153.9217575171865</v>
      </c>
      <c r="N24" s="20">
        <f t="shared" si="21"/>
        <v>-1239.9217575171865</v>
      </c>
      <c r="O24" s="20">
        <f t="shared" si="21"/>
        <v>-1325.9217575171865</v>
      </c>
      <c r="P24" s="20">
        <f t="shared" si="21"/>
        <v>-1411.9217575171865</v>
      </c>
      <c r="Q24" s="20">
        <f t="shared" si="21"/>
        <v>-1497.9217575171865</v>
      </c>
      <c r="R24" s="20">
        <f t="shared" si="21"/>
        <v>-1583.9217575171865</v>
      </c>
      <c r="S24" s="20">
        <f t="shared" si="21"/>
        <v>-1669.9217575171865</v>
      </c>
      <c r="T24" s="21">
        <f t="shared" si="21"/>
        <v>-1755.9217575171865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355D-6563-45B9-80D6-A0CC90110AB6}">
  <sheetPr>
    <pageSetUpPr fitToPage="1"/>
  </sheetPr>
  <dimension ref="A2:AJ24"/>
  <sheetViews>
    <sheetView showGridLines="0" zoomScale="70" zoomScaleNormal="70" workbookViewId="0">
      <selection activeCell="C8" sqref="C8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12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5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si="3"/>
        <v>82</v>
      </c>
      <c r="V4" s="6">
        <f t="shared" si="3"/>
        <v>82</v>
      </c>
      <c r="W4" s="6">
        <f t="shared" si="3"/>
        <v>82</v>
      </c>
      <c r="X4" s="6">
        <f t="shared" si="3"/>
        <v>82</v>
      </c>
      <c r="Y4" s="6">
        <f t="shared" si="3"/>
        <v>82</v>
      </c>
      <c r="Z4" s="6">
        <f t="shared" si="3"/>
        <v>82</v>
      </c>
      <c r="AA4" s="6">
        <f t="shared" si="3"/>
        <v>82</v>
      </c>
      <c r="AB4" s="6">
        <f t="shared" si="3"/>
        <v>82</v>
      </c>
      <c r="AC4" s="6">
        <f t="shared" si="3"/>
        <v>82</v>
      </c>
      <c r="AD4" s="6">
        <f t="shared" si="3"/>
        <v>82</v>
      </c>
      <c r="AE4" s="6">
        <f t="shared" si="3"/>
        <v>82</v>
      </c>
      <c r="AF4" s="6">
        <f t="shared" si="3"/>
        <v>82</v>
      </c>
      <c r="AG4" s="6">
        <f t="shared" si="3"/>
        <v>82</v>
      </c>
      <c r="AH4" s="6">
        <f t="shared" si="3"/>
        <v>82</v>
      </c>
      <c r="AI4" s="6">
        <f t="shared" si="3"/>
        <v>82</v>
      </c>
      <c r="AJ4" s="32">
        <f t="shared" si="3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si="4"/>
        <v>132</v>
      </c>
      <c r="N5" s="10">
        <f t="shared" si="4"/>
        <v>132</v>
      </c>
      <c r="O5" s="68">
        <f t="shared" si="4"/>
        <v>132</v>
      </c>
      <c r="P5" s="11">
        <f t="shared" si="4"/>
        <v>132</v>
      </c>
      <c r="Q5" s="11">
        <f t="shared" si="4"/>
        <v>132</v>
      </c>
      <c r="R5" s="10">
        <f t="shared" si="4"/>
        <v>132</v>
      </c>
      <c r="S5" s="10">
        <f t="shared" si="4"/>
        <v>132</v>
      </c>
      <c r="T5" s="34">
        <f t="shared" si="4"/>
        <v>132</v>
      </c>
      <c r="U5" s="33">
        <f t="shared" si="3"/>
        <v>132</v>
      </c>
      <c r="V5" s="10">
        <f t="shared" si="3"/>
        <v>132</v>
      </c>
      <c r="W5" s="10">
        <f t="shared" si="3"/>
        <v>132</v>
      </c>
      <c r="X5" s="10">
        <f t="shared" si="3"/>
        <v>132</v>
      </c>
      <c r="Y5" s="10">
        <f t="shared" si="3"/>
        <v>132</v>
      </c>
      <c r="Z5" s="10">
        <f t="shared" si="3"/>
        <v>132</v>
      </c>
      <c r="AA5" s="10">
        <f t="shared" si="3"/>
        <v>132</v>
      </c>
      <c r="AB5" s="10">
        <f t="shared" si="3"/>
        <v>132</v>
      </c>
      <c r="AC5" s="10">
        <f t="shared" si="3"/>
        <v>132</v>
      </c>
      <c r="AD5" s="10">
        <f t="shared" si="3"/>
        <v>132</v>
      </c>
      <c r="AE5" s="10">
        <f t="shared" si="3"/>
        <v>132</v>
      </c>
      <c r="AF5" s="10">
        <f t="shared" si="3"/>
        <v>132</v>
      </c>
      <c r="AG5" s="10">
        <f t="shared" si="3"/>
        <v>132</v>
      </c>
      <c r="AH5" s="10">
        <f t="shared" si="3"/>
        <v>132</v>
      </c>
      <c r="AI5" s="10">
        <f t="shared" si="3"/>
        <v>132</v>
      </c>
      <c r="AJ5" s="34">
        <f t="shared" si="3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5">SUM(G3:G5)</f>
        <v>120</v>
      </c>
      <c r="H6" s="13">
        <f t="shared" si="5"/>
        <v>120</v>
      </c>
      <c r="I6" s="13">
        <f t="shared" si="5"/>
        <v>120</v>
      </c>
      <c r="J6" s="13">
        <f t="shared" si="5"/>
        <v>120</v>
      </c>
      <c r="K6" s="13">
        <f t="shared" si="5"/>
        <v>334</v>
      </c>
      <c r="L6" s="13">
        <f t="shared" si="5"/>
        <v>334</v>
      </c>
      <c r="M6" s="13">
        <f t="shared" si="5"/>
        <v>334</v>
      </c>
      <c r="N6" s="13">
        <f t="shared" si="5"/>
        <v>334</v>
      </c>
      <c r="O6" s="69">
        <f t="shared" si="5"/>
        <v>334</v>
      </c>
      <c r="P6" s="14">
        <f t="shared" si="5"/>
        <v>334</v>
      </c>
      <c r="Q6" s="14">
        <f t="shared" si="5"/>
        <v>214</v>
      </c>
      <c r="R6" s="13">
        <f t="shared" si="5"/>
        <v>214</v>
      </c>
      <c r="S6" s="13">
        <f t="shared" si="5"/>
        <v>214</v>
      </c>
      <c r="T6" s="35">
        <f t="shared" si="5"/>
        <v>214</v>
      </c>
      <c r="U6" s="19">
        <f t="shared" si="3"/>
        <v>214</v>
      </c>
      <c r="V6" s="13">
        <f t="shared" si="3"/>
        <v>214</v>
      </c>
      <c r="W6" s="13">
        <f t="shared" si="3"/>
        <v>214</v>
      </c>
      <c r="X6" s="13">
        <f t="shared" si="3"/>
        <v>214</v>
      </c>
      <c r="Y6" s="13">
        <f t="shared" si="3"/>
        <v>214</v>
      </c>
      <c r="Z6" s="13">
        <f t="shared" si="3"/>
        <v>214</v>
      </c>
      <c r="AA6" s="13">
        <f t="shared" si="3"/>
        <v>214</v>
      </c>
      <c r="AB6" s="13">
        <f t="shared" si="3"/>
        <v>214</v>
      </c>
      <c r="AC6" s="13">
        <f t="shared" si="3"/>
        <v>214</v>
      </c>
      <c r="AD6" s="13">
        <f t="shared" si="3"/>
        <v>214</v>
      </c>
      <c r="AE6" s="13">
        <f t="shared" si="3"/>
        <v>214</v>
      </c>
      <c r="AF6" s="13">
        <f t="shared" si="3"/>
        <v>214</v>
      </c>
      <c r="AG6" s="13">
        <f t="shared" si="3"/>
        <v>214</v>
      </c>
      <c r="AH6" s="13">
        <f t="shared" si="3"/>
        <v>214</v>
      </c>
      <c r="AI6" s="13">
        <f t="shared" si="3"/>
        <v>214</v>
      </c>
      <c r="AJ6" s="35">
        <f t="shared" si="3"/>
        <v>214</v>
      </c>
    </row>
    <row r="7" spans="1:36" ht="30" customHeight="1" x14ac:dyDescent="0.4">
      <c r="A7" s="51" t="s">
        <v>2</v>
      </c>
      <c r="B7" s="1" t="s">
        <v>3</v>
      </c>
      <c r="C7" s="52">
        <v>25</v>
      </c>
      <c r="D7" s="27"/>
      <c r="E7" s="61"/>
      <c r="F7" s="29">
        <f>C7*12</f>
        <v>300</v>
      </c>
      <c r="G7" s="3">
        <f>F7</f>
        <v>300</v>
      </c>
      <c r="H7" s="3">
        <f t="shared" ref="H7:T7" si="6">G7</f>
        <v>300</v>
      </c>
      <c r="I7" s="3">
        <f t="shared" si="6"/>
        <v>300</v>
      </c>
      <c r="J7" s="3">
        <f t="shared" si="6"/>
        <v>300</v>
      </c>
      <c r="K7" s="3">
        <f t="shared" si="6"/>
        <v>300</v>
      </c>
      <c r="L7" s="3">
        <f t="shared" si="6"/>
        <v>300</v>
      </c>
      <c r="M7" s="3">
        <f t="shared" si="6"/>
        <v>300</v>
      </c>
      <c r="N7" s="3">
        <f t="shared" si="6"/>
        <v>300</v>
      </c>
      <c r="O7" s="70">
        <f t="shared" si="6"/>
        <v>300</v>
      </c>
      <c r="P7" s="3">
        <f t="shared" si="6"/>
        <v>300</v>
      </c>
      <c r="Q7" s="3">
        <f t="shared" si="6"/>
        <v>300</v>
      </c>
      <c r="R7" s="3">
        <f t="shared" si="6"/>
        <v>300</v>
      </c>
      <c r="S7" s="3">
        <f t="shared" si="6"/>
        <v>300</v>
      </c>
      <c r="T7" s="4">
        <f t="shared" si="6"/>
        <v>300</v>
      </c>
      <c r="U7" s="29">
        <f t="shared" si="3"/>
        <v>60</v>
      </c>
      <c r="V7" s="3">
        <f t="shared" si="3"/>
        <v>60</v>
      </c>
      <c r="W7" s="3">
        <f t="shared" si="3"/>
        <v>60</v>
      </c>
      <c r="X7" s="3">
        <f t="shared" si="3"/>
        <v>60</v>
      </c>
      <c r="Y7" s="3">
        <f t="shared" si="3"/>
        <v>60</v>
      </c>
      <c r="Z7" s="3">
        <f t="shared" si="3"/>
        <v>60</v>
      </c>
      <c r="AA7" s="3">
        <f t="shared" si="3"/>
        <v>60</v>
      </c>
      <c r="AB7" s="3">
        <f t="shared" si="3"/>
        <v>60</v>
      </c>
      <c r="AC7" s="3">
        <f t="shared" si="3"/>
        <v>60</v>
      </c>
      <c r="AD7" s="3">
        <f t="shared" si="3"/>
        <v>60</v>
      </c>
      <c r="AE7" s="3">
        <f t="shared" si="3"/>
        <v>60</v>
      </c>
      <c r="AF7" s="3">
        <f t="shared" si="3"/>
        <v>60</v>
      </c>
      <c r="AG7" s="3">
        <f t="shared" si="3"/>
        <v>60</v>
      </c>
      <c r="AH7" s="3">
        <f t="shared" si="3"/>
        <v>60</v>
      </c>
      <c r="AI7" s="3">
        <f t="shared" si="3"/>
        <v>60</v>
      </c>
      <c r="AJ7" s="4">
        <f t="shared" si="3"/>
        <v>60</v>
      </c>
    </row>
    <row r="8" spans="1:36" ht="30" customHeight="1" x14ac:dyDescent="0.4">
      <c r="A8" s="53"/>
      <c r="B8" s="5" t="s">
        <v>11</v>
      </c>
      <c r="C8" s="16">
        <v>0</v>
      </c>
      <c r="D8" s="55">
        <v>6.2500000000000003E-3</v>
      </c>
      <c r="E8" s="62"/>
      <c r="F8" s="31">
        <f t="shared" ref="F8:T8" si="7">IF(F2&lt;=$F2+$C$13, PMT($D8, $C13, -$C8, 0, 1), "")</f>
        <v>0</v>
      </c>
      <c r="G8" s="7">
        <f t="shared" si="7"/>
        <v>0</v>
      </c>
      <c r="H8" s="7">
        <f t="shared" si="7"/>
        <v>0</v>
      </c>
      <c r="I8" s="7">
        <f t="shared" si="7"/>
        <v>0</v>
      </c>
      <c r="J8" s="7">
        <f t="shared" si="7"/>
        <v>0</v>
      </c>
      <c r="K8" s="7">
        <f t="shared" si="7"/>
        <v>0</v>
      </c>
      <c r="L8" s="7">
        <f t="shared" si="7"/>
        <v>0</v>
      </c>
      <c r="M8" s="7">
        <f t="shared" si="7"/>
        <v>0</v>
      </c>
      <c r="N8" s="7">
        <f t="shared" si="7"/>
        <v>0</v>
      </c>
      <c r="O8" s="71">
        <f t="shared" si="7"/>
        <v>0</v>
      </c>
      <c r="P8" s="7">
        <f t="shared" si="7"/>
        <v>0</v>
      </c>
      <c r="Q8" s="7">
        <f t="shared" si="7"/>
        <v>0</v>
      </c>
      <c r="R8" s="7">
        <f t="shared" si="7"/>
        <v>0</v>
      </c>
      <c r="S8" s="7">
        <f t="shared" si="7"/>
        <v>0</v>
      </c>
      <c r="T8" s="8">
        <f t="shared" si="7"/>
        <v>0</v>
      </c>
      <c r="U8" s="31">
        <f t="shared" si="3"/>
        <v>0</v>
      </c>
      <c r="V8" s="7">
        <f t="shared" si="3"/>
        <v>0</v>
      </c>
      <c r="W8" s="7">
        <f t="shared" si="3"/>
        <v>0</v>
      </c>
      <c r="X8" s="7">
        <f t="shared" si="3"/>
        <v>0</v>
      </c>
      <c r="Y8" s="7">
        <f t="shared" si="3"/>
        <v>0</v>
      </c>
      <c r="Z8" s="7">
        <f t="shared" si="3"/>
        <v>0</v>
      </c>
      <c r="AA8" s="7" t="str">
        <f t="shared" si="3"/>
        <v/>
      </c>
      <c r="AB8" s="7" t="str">
        <f t="shared" si="3"/>
        <v/>
      </c>
      <c r="AC8" s="7" t="str">
        <f t="shared" si="3"/>
        <v/>
      </c>
      <c r="AD8" s="7" t="str">
        <f t="shared" si="3"/>
        <v/>
      </c>
      <c r="AE8" s="7" t="str">
        <f t="shared" si="3"/>
        <v/>
      </c>
      <c r="AF8" s="7" t="str">
        <f t="shared" si="3"/>
        <v/>
      </c>
      <c r="AG8" s="7" t="str">
        <f t="shared" si="3"/>
        <v/>
      </c>
      <c r="AH8" s="7" t="str">
        <f t="shared" si="3"/>
        <v/>
      </c>
      <c r="AI8" s="7" t="str">
        <f t="shared" si="3"/>
        <v/>
      </c>
      <c r="AJ8" s="8" t="str">
        <f t="shared" si="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8">IF(G2&gt;=$C$9,$D$9*12,"")</f>
        <v/>
      </c>
      <c r="H9" s="11" t="str">
        <f t="shared" si="8"/>
        <v/>
      </c>
      <c r="I9" s="11" t="str">
        <f t="shared" si="8"/>
        <v/>
      </c>
      <c r="J9" s="11" t="str">
        <f t="shared" si="8"/>
        <v/>
      </c>
      <c r="K9" s="11" t="str">
        <f t="shared" si="8"/>
        <v/>
      </c>
      <c r="L9" s="11" t="str">
        <f t="shared" si="8"/>
        <v/>
      </c>
      <c r="M9" s="11" t="str">
        <f t="shared" si="8"/>
        <v/>
      </c>
      <c r="N9" s="11" t="str">
        <f t="shared" si="8"/>
        <v/>
      </c>
      <c r="O9" s="72" t="str">
        <f t="shared" si="8"/>
        <v/>
      </c>
      <c r="P9" s="11" t="str">
        <f t="shared" si="8"/>
        <v/>
      </c>
      <c r="Q9" s="11" t="str">
        <f t="shared" si="8"/>
        <v/>
      </c>
      <c r="R9" s="11" t="str">
        <f t="shared" si="8"/>
        <v/>
      </c>
      <c r="S9" s="11" t="str">
        <f t="shared" si="8"/>
        <v/>
      </c>
      <c r="T9" s="12" t="str">
        <f t="shared" si="8"/>
        <v/>
      </c>
      <c r="U9" s="33">
        <f t="shared" si="3"/>
        <v>240</v>
      </c>
      <c r="V9" s="11">
        <f t="shared" si="3"/>
        <v>240</v>
      </c>
      <c r="W9" s="11">
        <f t="shared" si="3"/>
        <v>240</v>
      </c>
      <c r="X9" s="11">
        <f t="shared" si="3"/>
        <v>240</v>
      </c>
      <c r="Y9" s="11">
        <f t="shared" si="3"/>
        <v>240</v>
      </c>
      <c r="Z9" s="11">
        <f t="shared" si="3"/>
        <v>240</v>
      </c>
      <c r="AA9" s="11">
        <f t="shared" si="3"/>
        <v>240</v>
      </c>
      <c r="AB9" s="11">
        <f t="shared" si="3"/>
        <v>240</v>
      </c>
      <c r="AC9" s="11">
        <f t="shared" si="3"/>
        <v>240</v>
      </c>
      <c r="AD9" s="11">
        <f t="shared" si="3"/>
        <v>240</v>
      </c>
      <c r="AE9" s="11">
        <f t="shared" si="3"/>
        <v>240</v>
      </c>
      <c r="AF9" s="11">
        <f t="shared" si="3"/>
        <v>240</v>
      </c>
      <c r="AG9" s="11">
        <f t="shared" si="3"/>
        <v>240</v>
      </c>
      <c r="AH9" s="11">
        <f t="shared" si="3"/>
        <v>240</v>
      </c>
      <c r="AI9" s="11">
        <f t="shared" si="3"/>
        <v>240</v>
      </c>
      <c r="AJ9" s="12">
        <f t="shared" si="3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300</v>
      </c>
      <c r="G10" s="14">
        <f t="shared" ref="G10:T10" si="9">SUM(G7:G9)</f>
        <v>300</v>
      </c>
      <c r="H10" s="14">
        <f t="shared" si="9"/>
        <v>300</v>
      </c>
      <c r="I10" s="14">
        <f t="shared" si="9"/>
        <v>300</v>
      </c>
      <c r="J10" s="14">
        <f t="shared" si="9"/>
        <v>300</v>
      </c>
      <c r="K10" s="14">
        <f t="shared" si="9"/>
        <v>300</v>
      </c>
      <c r="L10" s="14">
        <f t="shared" si="9"/>
        <v>300</v>
      </c>
      <c r="M10" s="14">
        <f t="shared" si="9"/>
        <v>300</v>
      </c>
      <c r="N10" s="14">
        <f t="shared" si="9"/>
        <v>300</v>
      </c>
      <c r="O10" s="73">
        <f t="shared" si="9"/>
        <v>300</v>
      </c>
      <c r="P10" s="14">
        <f t="shared" si="9"/>
        <v>300</v>
      </c>
      <c r="Q10" s="14">
        <f t="shared" si="9"/>
        <v>300</v>
      </c>
      <c r="R10" s="14">
        <f t="shared" si="9"/>
        <v>300</v>
      </c>
      <c r="S10" s="14">
        <f t="shared" si="9"/>
        <v>300</v>
      </c>
      <c r="T10" s="15">
        <f t="shared" si="9"/>
        <v>300</v>
      </c>
      <c r="U10" s="19">
        <f t="shared" si="3"/>
        <v>300</v>
      </c>
      <c r="V10" s="14">
        <f t="shared" si="3"/>
        <v>300</v>
      </c>
      <c r="W10" s="14">
        <f t="shared" si="3"/>
        <v>300</v>
      </c>
      <c r="X10" s="14">
        <f t="shared" si="3"/>
        <v>300</v>
      </c>
      <c r="Y10" s="14">
        <f t="shared" si="3"/>
        <v>300</v>
      </c>
      <c r="Z10" s="14">
        <f t="shared" si="3"/>
        <v>300</v>
      </c>
      <c r="AA10" s="14">
        <f t="shared" si="3"/>
        <v>300</v>
      </c>
      <c r="AB10" s="14">
        <f t="shared" si="3"/>
        <v>300</v>
      </c>
      <c r="AC10" s="14">
        <f t="shared" si="3"/>
        <v>300</v>
      </c>
      <c r="AD10" s="14">
        <f t="shared" si="3"/>
        <v>300</v>
      </c>
      <c r="AE10" s="14">
        <f t="shared" si="3"/>
        <v>300</v>
      </c>
      <c r="AF10" s="14">
        <f t="shared" si="3"/>
        <v>300</v>
      </c>
      <c r="AG10" s="14">
        <f t="shared" si="3"/>
        <v>300</v>
      </c>
      <c r="AH10" s="14">
        <f t="shared" si="3"/>
        <v>300</v>
      </c>
      <c r="AI10" s="14">
        <f t="shared" si="3"/>
        <v>300</v>
      </c>
      <c r="AJ10" s="15">
        <f t="shared" si="3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-180</v>
      </c>
      <c r="G11" s="14">
        <f t="shared" ref="G11:T11" si="10">G6-G10</f>
        <v>-180</v>
      </c>
      <c r="H11" s="14">
        <f t="shared" si="10"/>
        <v>-180</v>
      </c>
      <c r="I11" s="14">
        <f t="shared" si="10"/>
        <v>-180</v>
      </c>
      <c r="J11" s="14">
        <f t="shared" si="10"/>
        <v>-180</v>
      </c>
      <c r="K11" s="14">
        <f t="shared" si="10"/>
        <v>34</v>
      </c>
      <c r="L11" s="14">
        <f t="shared" si="10"/>
        <v>34</v>
      </c>
      <c r="M11" s="14">
        <f t="shared" si="10"/>
        <v>34</v>
      </c>
      <c r="N11" s="14">
        <f t="shared" si="10"/>
        <v>34</v>
      </c>
      <c r="O11" s="73">
        <f t="shared" si="10"/>
        <v>34</v>
      </c>
      <c r="P11" s="14">
        <f t="shared" si="10"/>
        <v>34</v>
      </c>
      <c r="Q11" s="14">
        <f t="shared" si="10"/>
        <v>-86</v>
      </c>
      <c r="R11" s="14">
        <f t="shared" si="10"/>
        <v>-86</v>
      </c>
      <c r="S11" s="14">
        <f t="shared" si="10"/>
        <v>-86</v>
      </c>
      <c r="T11" s="15">
        <f t="shared" si="10"/>
        <v>-86</v>
      </c>
      <c r="U11" s="19">
        <f t="shared" si="3"/>
        <v>-86</v>
      </c>
      <c r="V11" s="14">
        <f t="shared" si="3"/>
        <v>-86</v>
      </c>
      <c r="W11" s="14">
        <f t="shared" si="3"/>
        <v>-86</v>
      </c>
      <c r="X11" s="14">
        <f t="shared" si="3"/>
        <v>-86</v>
      </c>
      <c r="Y11" s="14">
        <f t="shared" si="3"/>
        <v>-86</v>
      </c>
      <c r="Z11" s="14">
        <f t="shared" si="3"/>
        <v>-86</v>
      </c>
      <c r="AA11" s="14">
        <f t="shared" si="3"/>
        <v>-86</v>
      </c>
      <c r="AB11" s="14">
        <f t="shared" si="3"/>
        <v>-86</v>
      </c>
      <c r="AC11" s="14">
        <f t="shared" si="3"/>
        <v>-86</v>
      </c>
      <c r="AD11" s="14">
        <f t="shared" si="3"/>
        <v>-86</v>
      </c>
      <c r="AE11" s="14">
        <f t="shared" si="3"/>
        <v>-86</v>
      </c>
      <c r="AF11" s="14">
        <f t="shared" si="3"/>
        <v>-86</v>
      </c>
      <c r="AG11" s="14">
        <f t="shared" si="3"/>
        <v>-86</v>
      </c>
      <c r="AH11" s="14">
        <f t="shared" si="3"/>
        <v>-86</v>
      </c>
      <c r="AI11" s="14">
        <f t="shared" si="3"/>
        <v>-86</v>
      </c>
      <c r="AJ11" s="15">
        <f t="shared" si="3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4000</v>
      </c>
      <c r="F12" s="36">
        <f t="shared" ref="F12:T12" si="11">E12+F11</f>
        <v>3820</v>
      </c>
      <c r="G12" s="20">
        <f t="shared" si="11"/>
        <v>3640</v>
      </c>
      <c r="H12" s="20">
        <f t="shared" si="11"/>
        <v>3460</v>
      </c>
      <c r="I12" s="20">
        <f t="shared" si="11"/>
        <v>3280</v>
      </c>
      <c r="J12" s="20">
        <f t="shared" si="11"/>
        <v>3100</v>
      </c>
      <c r="K12" s="20">
        <f t="shared" si="11"/>
        <v>3134</v>
      </c>
      <c r="L12" s="20">
        <f t="shared" si="11"/>
        <v>3168</v>
      </c>
      <c r="M12" s="20">
        <f t="shared" si="11"/>
        <v>3202</v>
      </c>
      <c r="N12" s="20">
        <f t="shared" si="11"/>
        <v>3236</v>
      </c>
      <c r="O12" s="74">
        <f t="shared" si="11"/>
        <v>3270</v>
      </c>
      <c r="P12" s="20">
        <f t="shared" si="11"/>
        <v>3304</v>
      </c>
      <c r="Q12" s="20">
        <f t="shared" si="11"/>
        <v>3218</v>
      </c>
      <c r="R12" s="20">
        <f t="shared" si="11"/>
        <v>3132</v>
      </c>
      <c r="S12" s="20">
        <f t="shared" si="11"/>
        <v>3046</v>
      </c>
      <c r="T12" s="21">
        <f t="shared" si="11"/>
        <v>2960</v>
      </c>
      <c r="U12" s="36">
        <f t="shared" si="3"/>
        <v>2874</v>
      </c>
      <c r="V12" s="20">
        <f t="shared" si="3"/>
        <v>2788</v>
      </c>
      <c r="W12" s="20">
        <f t="shared" si="3"/>
        <v>2702</v>
      </c>
      <c r="X12" s="20">
        <f t="shared" si="3"/>
        <v>2616</v>
      </c>
      <c r="Y12" s="20">
        <f t="shared" si="3"/>
        <v>2530</v>
      </c>
      <c r="Z12" s="20">
        <f t="shared" si="3"/>
        <v>2444</v>
      </c>
      <c r="AA12" s="20">
        <f t="shared" si="3"/>
        <v>2358</v>
      </c>
      <c r="AB12" s="20">
        <f t="shared" si="3"/>
        <v>2272</v>
      </c>
      <c r="AC12" s="20">
        <f t="shared" si="3"/>
        <v>2186</v>
      </c>
      <c r="AD12" s="20">
        <f t="shared" si="3"/>
        <v>2100</v>
      </c>
      <c r="AE12" s="20">
        <f t="shared" si="3"/>
        <v>2014</v>
      </c>
      <c r="AF12" s="20">
        <f t="shared" si="3"/>
        <v>1928</v>
      </c>
      <c r="AG12" s="20">
        <f t="shared" si="3"/>
        <v>1842</v>
      </c>
      <c r="AH12" s="20">
        <f t="shared" si="3"/>
        <v>1756</v>
      </c>
      <c r="AI12" s="20">
        <f t="shared" si="3"/>
        <v>1670</v>
      </c>
      <c r="AJ12" s="21">
        <f t="shared" si="3"/>
        <v>1584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12">E14+1</f>
        <v>76</v>
      </c>
      <c r="G14" s="25">
        <f t="shared" si="12"/>
        <v>77</v>
      </c>
      <c r="H14" s="25">
        <f t="shared" si="12"/>
        <v>78</v>
      </c>
      <c r="I14" s="25">
        <f t="shared" si="12"/>
        <v>79</v>
      </c>
      <c r="J14" s="25">
        <f t="shared" si="12"/>
        <v>80</v>
      </c>
      <c r="K14" s="25">
        <f t="shared" si="12"/>
        <v>81</v>
      </c>
      <c r="L14" s="25">
        <f t="shared" si="12"/>
        <v>82</v>
      </c>
      <c r="M14" s="25">
        <f t="shared" si="12"/>
        <v>83</v>
      </c>
      <c r="N14" s="25">
        <f t="shared" si="12"/>
        <v>84</v>
      </c>
      <c r="O14" s="25">
        <f t="shared" si="12"/>
        <v>85</v>
      </c>
      <c r="P14" s="25">
        <f t="shared" si="12"/>
        <v>86</v>
      </c>
      <c r="Q14" s="25">
        <f t="shared" si="12"/>
        <v>87</v>
      </c>
      <c r="R14" s="25">
        <f t="shared" si="12"/>
        <v>88</v>
      </c>
      <c r="S14" s="25">
        <f t="shared" si="12"/>
        <v>89</v>
      </c>
      <c r="T14" s="26">
        <f t="shared" si="1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13">IF(F14&lt;=$C$3,E15,"")</f>
        <v/>
      </c>
      <c r="G15" s="3" t="str">
        <f t="shared" si="13"/>
        <v/>
      </c>
      <c r="H15" s="3" t="str">
        <f t="shared" si="13"/>
        <v/>
      </c>
      <c r="I15" s="3" t="str">
        <f t="shared" si="13"/>
        <v/>
      </c>
      <c r="J15" s="3" t="str">
        <f t="shared" si="13"/>
        <v/>
      </c>
      <c r="K15" s="3" t="str">
        <f t="shared" si="13"/>
        <v/>
      </c>
      <c r="L15" s="3" t="str">
        <f t="shared" si="13"/>
        <v/>
      </c>
      <c r="M15" s="3" t="str">
        <f t="shared" si="13"/>
        <v/>
      </c>
      <c r="N15" s="3" t="str">
        <f t="shared" si="13"/>
        <v/>
      </c>
      <c r="O15" s="3" t="str">
        <f t="shared" si="13"/>
        <v/>
      </c>
      <c r="P15" s="3" t="str">
        <f t="shared" si="13"/>
        <v/>
      </c>
      <c r="Q15" s="3" t="str">
        <f t="shared" si="13"/>
        <v/>
      </c>
      <c r="R15" s="3" t="str">
        <f t="shared" si="13"/>
        <v/>
      </c>
      <c r="S15" s="3" t="str">
        <f t="shared" si="13"/>
        <v/>
      </c>
      <c r="T15" s="4" t="str">
        <f t="shared" si="1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7" si="14">E16</f>
        <v>82</v>
      </c>
      <c r="G16" s="7">
        <f t="shared" si="14"/>
        <v>82</v>
      </c>
      <c r="H16" s="7">
        <f t="shared" si="14"/>
        <v>82</v>
      </c>
      <c r="I16" s="7">
        <f t="shared" si="14"/>
        <v>82</v>
      </c>
      <c r="J16" s="7">
        <f t="shared" si="14"/>
        <v>82</v>
      </c>
      <c r="K16" s="7">
        <f t="shared" si="14"/>
        <v>82</v>
      </c>
      <c r="L16" s="7">
        <f t="shared" si="14"/>
        <v>82</v>
      </c>
      <c r="M16" s="7">
        <f t="shared" si="14"/>
        <v>82</v>
      </c>
      <c r="N16" s="7">
        <f t="shared" si="14"/>
        <v>82</v>
      </c>
      <c r="O16" s="7">
        <f t="shared" si="14"/>
        <v>82</v>
      </c>
      <c r="P16" s="7">
        <f t="shared" si="14"/>
        <v>82</v>
      </c>
      <c r="Q16" s="7">
        <f t="shared" si="14"/>
        <v>82</v>
      </c>
      <c r="R16" s="7">
        <f t="shared" si="14"/>
        <v>82</v>
      </c>
      <c r="S16" s="7">
        <f t="shared" si="14"/>
        <v>82</v>
      </c>
      <c r="T16" s="8">
        <f t="shared" si="1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si="14"/>
        <v>132</v>
      </c>
      <c r="G17" s="11">
        <f t="shared" si="14"/>
        <v>132</v>
      </c>
      <c r="H17" s="11">
        <f t="shared" si="14"/>
        <v>132</v>
      </c>
      <c r="I17" s="11">
        <f t="shared" si="14"/>
        <v>132</v>
      </c>
      <c r="J17" s="11">
        <f t="shared" si="14"/>
        <v>132</v>
      </c>
      <c r="K17" s="11">
        <f t="shared" si="14"/>
        <v>132</v>
      </c>
      <c r="L17" s="11">
        <f t="shared" si="14"/>
        <v>132</v>
      </c>
      <c r="M17" s="11">
        <f t="shared" si="14"/>
        <v>132</v>
      </c>
      <c r="N17" s="11">
        <f t="shared" si="14"/>
        <v>132</v>
      </c>
      <c r="O17" s="11">
        <f t="shared" si="14"/>
        <v>132</v>
      </c>
      <c r="P17" s="11">
        <f t="shared" si="14"/>
        <v>132</v>
      </c>
      <c r="Q17" s="11">
        <f t="shared" si="14"/>
        <v>132</v>
      </c>
      <c r="R17" s="11">
        <f t="shared" si="14"/>
        <v>132</v>
      </c>
      <c r="S17" s="11">
        <f t="shared" si="14"/>
        <v>132</v>
      </c>
      <c r="T17" s="12">
        <f t="shared" si="14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15">SUM(E15:E17)</f>
        <v>214</v>
      </c>
      <c r="F18" s="14">
        <f t="shared" si="15"/>
        <v>214</v>
      </c>
      <c r="G18" s="14">
        <f t="shared" si="15"/>
        <v>214</v>
      </c>
      <c r="H18" s="14">
        <f t="shared" si="15"/>
        <v>214</v>
      </c>
      <c r="I18" s="14">
        <f t="shared" si="15"/>
        <v>214</v>
      </c>
      <c r="J18" s="14">
        <f t="shared" si="15"/>
        <v>214</v>
      </c>
      <c r="K18" s="14">
        <f t="shared" si="15"/>
        <v>214</v>
      </c>
      <c r="L18" s="14">
        <f t="shared" si="15"/>
        <v>214</v>
      </c>
      <c r="M18" s="14">
        <f t="shared" si="15"/>
        <v>214</v>
      </c>
      <c r="N18" s="14">
        <f t="shared" si="15"/>
        <v>214</v>
      </c>
      <c r="O18" s="14">
        <f t="shared" si="15"/>
        <v>214</v>
      </c>
      <c r="P18" s="14">
        <f t="shared" si="15"/>
        <v>214</v>
      </c>
      <c r="Q18" s="14">
        <f t="shared" si="15"/>
        <v>214</v>
      </c>
      <c r="R18" s="14">
        <f t="shared" si="15"/>
        <v>214</v>
      </c>
      <c r="S18" s="14">
        <f t="shared" si="15"/>
        <v>214</v>
      </c>
      <c r="T18" s="15">
        <f t="shared" si="15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16">E19</f>
        <v>60</v>
      </c>
      <c r="G19" s="3">
        <f t="shared" si="16"/>
        <v>60</v>
      </c>
      <c r="H19" s="3">
        <f t="shared" si="16"/>
        <v>60</v>
      </c>
      <c r="I19" s="3">
        <f t="shared" si="16"/>
        <v>60</v>
      </c>
      <c r="J19" s="3">
        <f t="shared" si="16"/>
        <v>60</v>
      </c>
      <c r="K19" s="3">
        <f t="shared" si="16"/>
        <v>60</v>
      </c>
      <c r="L19" s="3">
        <f t="shared" si="16"/>
        <v>60</v>
      </c>
      <c r="M19" s="3">
        <f t="shared" si="16"/>
        <v>60</v>
      </c>
      <c r="N19" s="3">
        <f t="shared" si="16"/>
        <v>60</v>
      </c>
      <c r="O19" s="3">
        <f t="shared" si="16"/>
        <v>60</v>
      </c>
      <c r="P19" s="3">
        <f t="shared" si="16"/>
        <v>60</v>
      </c>
      <c r="Q19" s="3">
        <f t="shared" si="16"/>
        <v>60</v>
      </c>
      <c r="R19" s="3">
        <f t="shared" si="16"/>
        <v>60</v>
      </c>
      <c r="S19" s="3">
        <f t="shared" si="16"/>
        <v>60</v>
      </c>
      <c r="T19" s="4">
        <f t="shared" si="16"/>
        <v>60</v>
      </c>
    </row>
    <row r="20" spans="1:20" ht="30" customHeight="1" x14ac:dyDescent="0.4">
      <c r="A20" s="53"/>
      <c r="B20" s="5" t="s">
        <v>11</v>
      </c>
      <c r="C20" s="16">
        <f>C8</f>
        <v>0</v>
      </c>
      <c r="D20" s="38">
        <f>D8</f>
        <v>6.2500000000000003E-3</v>
      </c>
      <c r="E20" s="31">
        <f t="shared" ref="E20:T20" si="17">IF(E14&lt;=$F2+$C$13, PMT($D8, $C13, -$C8, 0, 1), "")</f>
        <v>0</v>
      </c>
      <c r="F20" s="7">
        <f t="shared" si="17"/>
        <v>0</v>
      </c>
      <c r="G20" s="7">
        <f t="shared" si="17"/>
        <v>0</v>
      </c>
      <c r="H20" s="7">
        <f t="shared" si="17"/>
        <v>0</v>
      </c>
      <c r="I20" s="7">
        <f t="shared" si="17"/>
        <v>0</v>
      </c>
      <c r="J20" s="7">
        <f t="shared" si="17"/>
        <v>0</v>
      </c>
      <c r="K20" s="7" t="str">
        <f t="shared" si="17"/>
        <v/>
      </c>
      <c r="L20" s="7" t="str">
        <f t="shared" si="17"/>
        <v/>
      </c>
      <c r="M20" s="7" t="str">
        <f t="shared" si="17"/>
        <v/>
      </c>
      <c r="N20" s="7" t="str">
        <f t="shared" si="17"/>
        <v/>
      </c>
      <c r="O20" s="7" t="str">
        <f t="shared" si="17"/>
        <v/>
      </c>
      <c r="P20" s="7" t="str">
        <f t="shared" si="17"/>
        <v/>
      </c>
      <c r="Q20" s="7" t="str">
        <f t="shared" si="17"/>
        <v/>
      </c>
      <c r="R20" s="7" t="str">
        <f t="shared" si="17"/>
        <v/>
      </c>
      <c r="S20" s="7" t="str">
        <f t="shared" si="17"/>
        <v/>
      </c>
      <c r="T20" s="8" t="str">
        <f t="shared" si="17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18">IF(E14&gt;=$C$9,$D$9*12,"")</f>
        <v>240</v>
      </c>
      <c r="F21" s="11">
        <f t="shared" si="18"/>
        <v>240</v>
      </c>
      <c r="G21" s="11">
        <f t="shared" si="18"/>
        <v>240</v>
      </c>
      <c r="H21" s="11">
        <f t="shared" si="18"/>
        <v>240</v>
      </c>
      <c r="I21" s="11">
        <f t="shared" si="18"/>
        <v>240</v>
      </c>
      <c r="J21" s="11">
        <f t="shared" si="18"/>
        <v>240</v>
      </c>
      <c r="K21" s="11">
        <f t="shared" si="18"/>
        <v>240</v>
      </c>
      <c r="L21" s="11">
        <f t="shared" si="18"/>
        <v>240</v>
      </c>
      <c r="M21" s="11">
        <f t="shared" si="18"/>
        <v>240</v>
      </c>
      <c r="N21" s="11">
        <f t="shared" si="18"/>
        <v>240</v>
      </c>
      <c r="O21" s="11">
        <f t="shared" si="18"/>
        <v>240</v>
      </c>
      <c r="P21" s="11">
        <f t="shared" si="18"/>
        <v>240</v>
      </c>
      <c r="Q21" s="11">
        <f t="shared" si="18"/>
        <v>240</v>
      </c>
      <c r="R21" s="11">
        <f t="shared" si="18"/>
        <v>240</v>
      </c>
      <c r="S21" s="11">
        <f t="shared" si="18"/>
        <v>240</v>
      </c>
      <c r="T21" s="12">
        <f t="shared" si="18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19">SUM(E19:E21)</f>
        <v>300</v>
      </c>
      <c r="F22" s="14">
        <f t="shared" si="19"/>
        <v>300</v>
      </c>
      <c r="G22" s="14">
        <f t="shared" si="19"/>
        <v>300</v>
      </c>
      <c r="H22" s="14">
        <f t="shared" si="19"/>
        <v>300</v>
      </c>
      <c r="I22" s="14">
        <f t="shared" si="19"/>
        <v>300</v>
      </c>
      <c r="J22" s="14">
        <f t="shared" si="19"/>
        <v>300</v>
      </c>
      <c r="K22" s="14">
        <f t="shared" si="19"/>
        <v>300</v>
      </c>
      <c r="L22" s="14">
        <f t="shared" si="19"/>
        <v>300</v>
      </c>
      <c r="M22" s="14">
        <f t="shared" si="19"/>
        <v>300</v>
      </c>
      <c r="N22" s="14">
        <f t="shared" si="19"/>
        <v>300</v>
      </c>
      <c r="O22" s="14">
        <f t="shared" si="19"/>
        <v>300</v>
      </c>
      <c r="P22" s="14">
        <f t="shared" si="19"/>
        <v>300</v>
      </c>
      <c r="Q22" s="14">
        <f t="shared" si="19"/>
        <v>300</v>
      </c>
      <c r="R22" s="14">
        <f t="shared" si="19"/>
        <v>300</v>
      </c>
      <c r="S22" s="14">
        <f t="shared" si="19"/>
        <v>300</v>
      </c>
      <c r="T22" s="15">
        <f t="shared" si="19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20">E18-E22</f>
        <v>-86</v>
      </c>
      <c r="F23" s="14">
        <f t="shared" si="20"/>
        <v>-86</v>
      </c>
      <c r="G23" s="14">
        <f t="shared" si="20"/>
        <v>-86</v>
      </c>
      <c r="H23" s="14">
        <f t="shared" si="20"/>
        <v>-86</v>
      </c>
      <c r="I23" s="14">
        <f t="shared" si="20"/>
        <v>-86</v>
      </c>
      <c r="J23" s="14">
        <f t="shared" si="20"/>
        <v>-86</v>
      </c>
      <c r="K23" s="14">
        <f t="shared" si="20"/>
        <v>-86</v>
      </c>
      <c r="L23" s="14">
        <f t="shared" si="20"/>
        <v>-86</v>
      </c>
      <c r="M23" s="14">
        <f t="shared" si="20"/>
        <v>-86</v>
      </c>
      <c r="N23" s="14">
        <f t="shared" si="20"/>
        <v>-86</v>
      </c>
      <c r="O23" s="14">
        <f t="shared" si="20"/>
        <v>-86</v>
      </c>
      <c r="P23" s="14">
        <f t="shared" si="20"/>
        <v>-86</v>
      </c>
      <c r="Q23" s="14">
        <f t="shared" si="20"/>
        <v>-86</v>
      </c>
      <c r="R23" s="14">
        <f t="shared" si="20"/>
        <v>-86</v>
      </c>
      <c r="S23" s="14">
        <f t="shared" si="20"/>
        <v>-86</v>
      </c>
      <c r="T23" s="15">
        <f t="shared" si="20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2874</v>
      </c>
      <c r="F24" s="20">
        <f t="shared" ref="F24:T24" si="21">E24+F23</f>
        <v>2788</v>
      </c>
      <c r="G24" s="20">
        <f t="shared" si="21"/>
        <v>2702</v>
      </c>
      <c r="H24" s="20">
        <f t="shared" si="21"/>
        <v>2616</v>
      </c>
      <c r="I24" s="20">
        <f t="shared" si="21"/>
        <v>2530</v>
      </c>
      <c r="J24" s="20">
        <f t="shared" si="21"/>
        <v>2444</v>
      </c>
      <c r="K24" s="20">
        <f t="shared" si="21"/>
        <v>2358</v>
      </c>
      <c r="L24" s="20">
        <f t="shared" si="21"/>
        <v>2272</v>
      </c>
      <c r="M24" s="20">
        <f t="shared" si="21"/>
        <v>2186</v>
      </c>
      <c r="N24" s="20">
        <f t="shared" si="21"/>
        <v>2100</v>
      </c>
      <c r="O24" s="20">
        <f t="shared" si="21"/>
        <v>2014</v>
      </c>
      <c r="P24" s="20">
        <f t="shared" si="21"/>
        <v>1928</v>
      </c>
      <c r="Q24" s="20">
        <f t="shared" si="21"/>
        <v>1842</v>
      </c>
      <c r="R24" s="20">
        <f t="shared" si="21"/>
        <v>1756</v>
      </c>
      <c r="S24" s="20">
        <f t="shared" si="21"/>
        <v>1670</v>
      </c>
      <c r="T24" s="21">
        <f t="shared" si="21"/>
        <v>1584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7B4DB-C34E-434A-A66D-2E544787B7EC}">
  <sheetPr>
    <pageSetUpPr fitToPage="1"/>
  </sheetPr>
  <dimension ref="A2:AJ24"/>
  <sheetViews>
    <sheetView showGridLines="0" zoomScale="40" zoomScaleNormal="40" workbookViewId="0">
      <selection activeCell="J31" sqref="J31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12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5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si="3"/>
        <v>82</v>
      </c>
      <c r="V4" s="6">
        <f t="shared" si="3"/>
        <v>82</v>
      </c>
      <c r="W4" s="6">
        <f t="shared" si="3"/>
        <v>82</v>
      </c>
      <c r="X4" s="6">
        <f t="shared" si="3"/>
        <v>82</v>
      </c>
      <c r="Y4" s="6">
        <f t="shared" si="3"/>
        <v>82</v>
      </c>
      <c r="Z4" s="6">
        <f t="shared" si="3"/>
        <v>82</v>
      </c>
      <c r="AA4" s="6">
        <f t="shared" si="3"/>
        <v>82</v>
      </c>
      <c r="AB4" s="6">
        <f t="shared" si="3"/>
        <v>82</v>
      </c>
      <c r="AC4" s="6">
        <f t="shared" si="3"/>
        <v>82</v>
      </c>
      <c r="AD4" s="6">
        <f t="shared" si="3"/>
        <v>82</v>
      </c>
      <c r="AE4" s="6">
        <f t="shared" si="3"/>
        <v>82</v>
      </c>
      <c r="AF4" s="6">
        <f t="shared" si="3"/>
        <v>82</v>
      </c>
      <c r="AG4" s="6">
        <f t="shared" si="3"/>
        <v>82</v>
      </c>
      <c r="AH4" s="6">
        <f t="shared" si="3"/>
        <v>82</v>
      </c>
      <c r="AI4" s="6">
        <f t="shared" si="3"/>
        <v>82</v>
      </c>
      <c r="AJ4" s="32">
        <f t="shared" si="3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si="4"/>
        <v>132</v>
      </c>
      <c r="N5" s="10">
        <f t="shared" si="4"/>
        <v>132</v>
      </c>
      <c r="O5" s="68">
        <f t="shared" si="4"/>
        <v>132</v>
      </c>
      <c r="P5" s="11">
        <f t="shared" si="4"/>
        <v>132</v>
      </c>
      <c r="Q5" s="11">
        <f t="shared" si="4"/>
        <v>132</v>
      </c>
      <c r="R5" s="10">
        <f t="shared" si="4"/>
        <v>132</v>
      </c>
      <c r="S5" s="10">
        <f t="shared" si="4"/>
        <v>132</v>
      </c>
      <c r="T5" s="34">
        <f t="shared" si="4"/>
        <v>132</v>
      </c>
      <c r="U5" s="33">
        <f t="shared" si="3"/>
        <v>132</v>
      </c>
      <c r="V5" s="10">
        <f t="shared" si="3"/>
        <v>132</v>
      </c>
      <c r="W5" s="10">
        <f t="shared" si="3"/>
        <v>132</v>
      </c>
      <c r="X5" s="10">
        <f t="shared" si="3"/>
        <v>132</v>
      </c>
      <c r="Y5" s="10">
        <f t="shared" si="3"/>
        <v>132</v>
      </c>
      <c r="Z5" s="10">
        <f t="shared" si="3"/>
        <v>132</v>
      </c>
      <c r="AA5" s="10">
        <f t="shared" si="3"/>
        <v>132</v>
      </c>
      <c r="AB5" s="10">
        <f t="shared" si="3"/>
        <v>132</v>
      </c>
      <c r="AC5" s="10">
        <f t="shared" si="3"/>
        <v>132</v>
      </c>
      <c r="AD5" s="10">
        <f t="shared" si="3"/>
        <v>132</v>
      </c>
      <c r="AE5" s="10">
        <f t="shared" si="3"/>
        <v>132</v>
      </c>
      <c r="AF5" s="10">
        <f t="shared" si="3"/>
        <v>132</v>
      </c>
      <c r="AG5" s="10">
        <f t="shared" si="3"/>
        <v>132</v>
      </c>
      <c r="AH5" s="10">
        <f t="shared" si="3"/>
        <v>132</v>
      </c>
      <c r="AI5" s="10">
        <f t="shared" si="3"/>
        <v>132</v>
      </c>
      <c r="AJ5" s="34">
        <f t="shared" si="3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5">SUM(G3:G5)</f>
        <v>120</v>
      </c>
      <c r="H6" s="13">
        <f t="shared" si="5"/>
        <v>120</v>
      </c>
      <c r="I6" s="13">
        <f t="shared" si="5"/>
        <v>120</v>
      </c>
      <c r="J6" s="13">
        <f t="shared" si="5"/>
        <v>120</v>
      </c>
      <c r="K6" s="13">
        <f t="shared" si="5"/>
        <v>334</v>
      </c>
      <c r="L6" s="13">
        <f t="shared" si="5"/>
        <v>334</v>
      </c>
      <c r="M6" s="13">
        <f t="shared" si="5"/>
        <v>334</v>
      </c>
      <c r="N6" s="13">
        <f t="shared" si="5"/>
        <v>334</v>
      </c>
      <c r="O6" s="69">
        <f t="shared" si="5"/>
        <v>334</v>
      </c>
      <c r="P6" s="14">
        <f t="shared" si="5"/>
        <v>334</v>
      </c>
      <c r="Q6" s="14">
        <f t="shared" si="5"/>
        <v>214</v>
      </c>
      <c r="R6" s="13">
        <f t="shared" si="5"/>
        <v>214</v>
      </c>
      <c r="S6" s="13">
        <f t="shared" si="5"/>
        <v>214</v>
      </c>
      <c r="T6" s="35">
        <f t="shared" si="5"/>
        <v>214</v>
      </c>
      <c r="U6" s="19">
        <f t="shared" si="3"/>
        <v>214</v>
      </c>
      <c r="V6" s="13">
        <f t="shared" si="3"/>
        <v>214</v>
      </c>
      <c r="W6" s="13">
        <f t="shared" si="3"/>
        <v>214</v>
      </c>
      <c r="X6" s="13">
        <f t="shared" si="3"/>
        <v>214</v>
      </c>
      <c r="Y6" s="13">
        <f t="shared" si="3"/>
        <v>214</v>
      </c>
      <c r="Z6" s="13">
        <f t="shared" si="3"/>
        <v>214</v>
      </c>
      <c r="AA6" s="13">
        <f t="shared" si="3"/>
        <v>214</v>
      </c>
      <c r="AB6" s="13">
        <f t="shared" si="3"/>
        <v>214</v>
      </c>
      <c r="AC6" s="13">
        <f t="shared" si="3"/>
        <v>214</v>
      </c>
      <c r="AD6" s="13">
        <f t="shared" si="3"/>
        <v>214</v>
      </c>
      <c r="AE6" s="13">
        <f t="shared" si="3"/>
        <v>214</v>
      </c>
      <c r="AF6" s="13">
        <f t="shared" si="3"/>
        <v>214</v>
      </c>
      <c r="AG6" s="13">
        <f t="shared" si="3"/>
        <v>214</v>
      </c>
      <c r="AH6" s="13">
        <f t="shared" si="3"/>
        <v>214</v>
      </c>
      <c r="AI6" s="13">
        <f t="shared" si="3"/>
        <v>214</v>
      </c>
      <c r="AJ6" s="35">
        <f t="shared" si="3"/>
        <v>214</v>
      </c>
    </row>
    <row r="7" spans="1:36" ht="30" customHeight="1" x14ac:dyDescent="0.4">
      <c r="A7" s="51" t="s">
        <v>2</v>
      </c>
      <c r="B7" s="1" t="s">
        <v>3</v>
      </c>
      <c r="C7" s="52">
        <v>15</v>
      </c>
      <c r="D7" s="27"/>
      <c r="E7" s="61"/>
      <c r="F7" s="29">
        <f>C7*12</f>
        <v>180</v>
      </c>
      <c r="G7" s="3">
        <f>F7</f>
        <v>180</v>
      </c>
      <c r="H7" s="3">
        <f t="shared" ref="H7:T7" si="6">G7</f>
        <v>180</v>
      </c>
      <c r="I7" s="3">
        <f t="shared" si="6"/>
        <v>180</v>
      </c>
      <c r="J7" s="3">
        <f t="shared" si="6"/>
        <v>180</v>
      </c>
      <c r="K7" s="3">
        <f t="shared" si="6"/>
        <v>180</v>
      </c>
      <c r="L7" s="3">
        <f t="shared" si="6"/>
        <v>180</v>
      </c>
      <c r="M7" s="3">
        <f t="shared" si="6"/>
        <v>180</v>
      </c>
      <c r="N7" s="3">
        <f t="shared" si="6"/>
        <v>180</v>
      </c>
      <c r="O7" s="70">
        <f t="shared" si="6"/>
        <v>180</v>
      </c>
      <c r="P7" s="3">
        <f t="shared" si="6"/>
        <v>180</v>
      </c>
      <c r="Q7" s="3">
        <f t="shared" si="6"/>
        <v>180</v>
      </c>
      <c r="R7" s="3">
        <f t="shared" si="6"/>
        <v>180</v>
      </c>
      <c r="S7" s="3">
        <f t="shared" si="6"/>
        <v>180</v>
      </c>
      <c r="T7" s="4">
        <f t="shared" si="6"/>
        <v>180</v>
      </c>
      <c r="U7" s="29">
        <f t="shared" si="3"/>
        <v>60</v>
      </c>
      <c r="V7" s="3">
        <f t="shared" si="3"/>
        <v>60</v>
      </c>
      <c r="W7" s="3">
        <f t="shared" si="3"/>
        <v>60</v>
      </c>
      <c r="X7" s="3">
        <f t="shared" si="3"/>
        <v>60</v>
      </c>
      <c r="Y7" s="3">
        <f t="shared" si="3"/>
        <v>60</v>
      </c>
      <c r="Z7" s="3">
        <f t="shared" si="3"/>
        <v>60</v>
      </c>
      <c r="AA7" s="3">
        <f t="shared" si="3"/>
        <v>60</v>
      </c>
      <c r="AB7" s="3">
        <f t="shared" si="3"/>
        <v>60</v>
      </c>
      <c r="AC7" s="3">
        <f t="shared" si="3"/>
        <v>60</v>
      </c>
      <c r="AD7" s="3">
        <f t="shared" si="3"/>
        <v>60</v>
      </c>
      <c r="AE7" s="3">
        <f t="shared" si="3"/>
        <v>60</v>
      </c>
      <c r="AF7" s="3">
        <f t="shared" si="3"/>
        <v>60</v>
      </c>
      <c r="AG7" s="3">
        <f t="shared" si="3"/>
        <v>60</v>
      </c>
      <c r="AH7" s="3">
        <f t="shared" si="3"/>
        <v>60</v>
      </c>
      <c r="AI7" s="3">
        <f t="shared" si="3"/>
        <v>60</v>
      </c>
      <c r="AJ7" s="4">
        <f t="shared" si="3"/>
        <v>60</v>
      </c>
    </row>
    <row r="8" spans="1:36" ht="30" customHeight="1" x14ac:dyDescent="0.4">
      <c r="A8" s="53"/>
      <c r="B8" s="5" t="s">
        <v>11</v>
      </c>
      <c r="C8" s="16">
        <v>3000</v>
      </c>
      <c r="D8" s="55">
        <v>6.2500000000000003E-3</v>
      </c>
      <c r="E8" s="62"/>
      <c r="F8" s="31">
        <f t="shared" ref="F8:T8" si="7">IF(F2&lt;=$F2+$C$13, PMT($D8, $C13, -$C8, 0, 1), "")</f>
        <v>159.04389321510405</v>
      </c>
      <c r="G8" s="7">
        <f t="shared" si="7"/>
        <v>159.04389321510405</v>
      </c>
      <c r="H8" s="7">
        <f t="shared" si="7"/>
        <v>159.04389321510405</v>
      </c>
      <c r="I8" s="7">
        <f t="shared" si="7"/>
        <v>159.04389321510405</v>
      </c>
      <c r="J8" s="7">
        <f t="shared" si="7"/>
        <v>159.04389321510405</v>
      </c>
      <c r="K8" s="7">
        <f t="shared" si="7"/>
        <v>159.04389321510405</v>
      </c>
      <c r="L8" s="7">
        <f t="shared" si="7"/>
        <v>159.04389321510405</v>
      </c>
      <c r="M8" s="7">
        <f t="shared" si="7"/>
        <v>159.04389321510405</v>
      </c>
      <c r="N8" s="7">
        <f t="shared" si="7"/>
        <v>159.04389321510405</v>
      </c>
      <c r="O8" s="71">
        <f t="shared" si="7"/>
        <v>159.04389321510405</v>
      </c>
      <c r="P8" s="7">
        <f t="shared" si="7"/>
        <v>159.04389321510405</v>
      </c>
      <c r="Q8" s="7">
        <f t="shared" si="7"/>
        <v>159.04389321510405</v>
      </c>
      <c r="R8" s="7">
        <f t="shared" si="7"/>
        <v>159.04389321510405</v>
      </c>
      <c r="S8" s="7">
        <f t="shared" si="7"/>
        <v>159.04389321510405</v>
      </c>
      <c r="T8" s="8">
        <f t="shared" si="7"/>
        <v>159.04389321510405</v>
      </c>
      <c r="U8" s="31">
        <f t="shared" si="3"/>
        <v>159.04389321510405</v>
      </c>
      <c r="V8" s="7">
        <f t="shared" si="3"/>
        <v>159.04389321510405</v>
      </c>
      <c r="W8" s="7">
        <f t="shared" si="3"/>
        <v>159.04389321510405</v>
      </c>
      <c r="X8" s="7">
        <f t="shared" si="3"/>
        <v>159.04389321510405</v>
      </c>
      <c r="Y8" s="7">
        <f t="shared" si="3"/>
        <v>159.04389321510405</v>
      </c>
      <c r="Z8" s="7">
        <f t="shared" si="3"/>
        <v>159.04389321510405</v>
      </c>
      <c r="AA8" s="7" t="str">
        <f t="shared" si="3"/>
        <v/>
      </c>
      <c r="AB8" s="7" t="str">
        <f t="shared" si="3"/>
        <v/>
      </c>
      <c r="AC8" s="7" t="str">
        <f t="shared" si="3"/>
        <v/>
      </c>
      <c r="AD8" s="7" t="str">
        <f t="shared" si="3"/>
        <v/>
      </c>
      <c r="AE8" s="7" t="str">
        <f t="shared" si="3"/>
        <v/>
      </c>
      <c r="AF8" s="7" t="str">
        <f t="shared" si="3"/>
        <v/>
      </c>
      <c r="AG8" s="7" t="str">
        <f t="shared" si="3"/>
        <v/>
      </c>
      <c r="AH8" s="7" t="str">
        <f t="shared" si="3"/>
        <v/>
      </c>
      <c r="AI8" s="7" t="str">
        <f t="shared" si="3"/>
        <v/>
      </c>
      <c r="AJ8" s="8" t="str">
        <f t="shared" si="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8">IF(G2&gt;=$C$9,$D$9*12,"")</f>
        <v/>
      </c>
      <c r="H9" s="11" t="str">
        <f t="shared" si="8"/>
        <v/>
      </c>
      <c r="I9" s="11" t="str">
        <f t="shared" si="8"/>
        <v/>
      </c>
      <c r="J9" s="11" t="str">
        <f t="shared" si="8"/>
        <v/>
      </c>
      <c r="K9" s="11" t="str">
        <f t="shared" si="8"/>
        <v/>
      </c>
      <c r="L9" s="11" t="str">
        <f t="shared" si="8"/>
        <v/>
      </c>
      <c r="M9" s="11" t="str">
        <f t="shared" si="8"/>
        <v/>
      </c>
      <c r="N9" s="11" t="str">
        <f t="shared" si="8"/>
        <v/>
      </c>
      <c r="O9" s="72" t="str">
        <f t="shared" si="8"/>
        <v/>
      </c>
      <c r="P9" s="11" t="str">
        <f t="shared" si="8"/>
        <v/>
      </c>
      <c r="Q9" s="11" t="str">
        <f t="shared" si="8"/>
        <v/>
      </c>
      <c r="R9" s="11" t="str">
        <f t="shared" si="8"/>
        <v/>
      </c>
      <c r="S9" s="11" t="str">
        <f t="shared" si="8"/>
        <v/>
      </c>
      <c r="T9" s="12" t="str">
        <f t="shared" si="8"/>
        <v/>
      </c>
      <c r="U9" s="33">
        <f t="shared" si="3"/>
        <v>240</v>
      </c>
      <c r="V9" s="11">
        <f t="shared" si="3"/>
        <v>240</v>
      </c>
      <c r="W9" s="11">
        <f t="shared" si="3"/>
        <v>240</v>
      </c>
      <c r="X9" s="11">
        <f t="shared" si="3"/>
        <v>240</v>
      </c>
      <c r="Y9" s="11">
        <f t="shared" si="3"/>
        <v>240</v>
      </c>
      <c r="Z9" s="11">
        <f t="shared" si="3"/>
        <v>240</v>
      </c>
      <c r="AA9" s="11">
        <f t="shared" si="3"/>
        <v>240</v>
      </c>
      <c r="AB9" s="11">
        <f t="shared" si="3"/>
        <v>240</v>
      </c>
      <c r="AC9" s="11">
        <f t="shared" si="3"/>
        <v>240</v>
      </c>
      <c r="AD9" s="11">
        <f t="shared" si="3"/>
        <v>240</v>
      </c>
      <c r="AE9" s="11">
        <f t="shared" si="3"/>
        <v>240</v>
      </c>
      <c r="AF9" s="11">
        <f t="shared" si="3"/>
        <v>240</v>
      </c>
      <c r="AG9" s="11">
        <f t="shared" si="3"/>
        <v>240</v>
      </c>
      <c r="AH9" s="11">
        <f t="shared" si="3"/>
        <v>240</v>
      </c>
      <c r="AI9" s="11">
        <f t="shared" si="3"/>
        <v>240</v>
      </c>
      <c r="AJ9" s="12">
        <f t="shared" si="3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339.04389321510405</v>
      </c>
      <c r="G10" s="14">
        <f t="shared" ref="G10:T10" si="9">SUM(G7:G9)</f>
        <v>339.04389321510405</v>
      </c>
      <c r="H10" s="14">
        <f t="shared" si="9"/>
        <v>339.04389321510405</v>
      </c>
      <c r="I10" s="14">
        <f t="shared" si="9"/>
        <v>339.04389321510405</v>
      </c>
      <c r="J10" s="14">
        <f t="shared" si="9"/>
        <v>339.04389321510405</v>
      </c>
      <c r="K10" s="14">
        <f t="shared" si="9"/>
        <v>339.04389321510405</v>
      </c>
      <c r="L10" s="14">
        <f t="shared" si="9"/>
        <v>339.04389321510405</v>
      </c>
      <c r="M10" s="14">
        <f t="shared" si="9"/>
        <v>339.04389321510405</v>
      </c>
      <c r="N10" s="14">
        <f t="shared" si="9"/>
        <v>339.04389321510405</v>
      </c>
      <c r="O10" s="73">
        <f t="shared" si="9"/>
        <v>339.04389321510405</v>
      </c>
      <c r="P10" s="14">
        <f t="shared" si="9"/>
        <v>339.04389321510405</v>
      </c>
      <c r="Q10" s="14">
        <f t="shared" si="9"/>
        <v>339.04389321510405</v>
      </c>
      <c r="R10" s="14">
        <f t="shared" si="9"/>
        <v>339.04389321510405</v>
      </c>
      <c r="S10" s="14">
        <f t="shared" si="9"/>
        <v>339.04389321510405</v>
      </c>
      <c r="T10" s="15">
        <f t="shared" si="9"/>
        <v>339.04389321510405</v>
      </c>
      <c r="U10" s="19">
        <f t="shared" si="3"/>
        <v>459.04389321510405</v>
      </c>
      <c r="V10" s="14">
        <f t="shared" si="3"/>
        <v>459.04389321510405</v>
      </c>
      <c r="W10" s="14">
        <f t="shared" si="3"/>
        <v>459.04389321510405</v>
      </c>
      <c r="X10" s="14">
        <f t="shared" si="3"/>
        <v>459.04389321510405</v>
      </c>
      <c r="Y10" s="14">
        <f t="shared" si="3"/>
        <v>459.04389321510405</v>
      </c>
      <c r="Z10" s="14">
        <f t="shared" si="3"/>
        <v>459.04389321510405</v>
      </c>
      <c r="AA10" s="14">
        <f t="shared" si="3"/>
        <v>300</v>
      </c>
      <c r="AB10" s="14">
        <f t="shared" si="3"/>
        <v>300</v>
      </c>
      <c r="AC10" s="14">
        <f t="shared" si="3"/>
        <v>300</v>
      </c>
      <c r="AD10" s="14">
        <f t="shared" si="3"/>
        <v>300</v>
      </c>
      <c r="AE10" s="14">
        <f t="shared" si="3"/>
        <v>300</v>
      </c>
      <c r="AF10" s="14">
        <f t="shared" si="3"/>
        <v>300</v>
      </c>
      <c r="AG10" s="14">
        <f t="shared" si="3"/>
        <v>300</v>
      </c>
      <c r="AH10" s="14">
        <f t="shared" si="3"/>
        <v>300</v>
      </c>
      <c r="AI10" s="14">
        <f t="shared" si="3"/>
        <v>300</v>
      </c>
      <c r="AJ10" s="15">
        <f t="shared" si="3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-219.04389321510405</v>
      </c>
      <c r="G11" s="14">
        <f t="shared" ref="G11:T11" si="10">G6-G10</f>
        <v>-219.04389321510405</v>
      </c>
      <c r="H11" s="14">
        <f t="shared" si="10"/>
        <v>-219.04389321510405</v>
      </c>
      <c r="I11" s="14">
        <f t="shared" si="10"/>
        <v>-219.04389321510405</v>
      </c>
      <c r="J11" s="14">
        <f t="shared" si="10"/>
        <v>-219.04389321510405</v>
      </c>
      <c r="K11" s="14">
        <f t="shared" si="10"/>
        <v>-5.043893215104049</v>
      </c>
      <c r="L11" s="14">
        <f t="shared" si="10"/>
        <v>-5.043893215104049</v>
      </c>
      <c r="M11" s="14">
        <f t="shared" si="10"/>
        <v>-5.043893215104049</v>
      </c>
      <c r="N11" s="14">
        <f t="shared" si="10"/>
        <v>-5.043893215104049</v>
      </c>
      <c r="O11" s="73">
        <f t="shared" si="10"/>
        <v>-5.043893215104049</v>
      </c>
      <c r="P11" s="14">
        <f t="shared" si="10"/>
        <v>-5.043893215104049</v>
      </c>
      <c r="Q11" s="14">
        <f t="shared" si="10"/>
        <v>-125.04389321510405</v>
      </c>
      <c r="R11" s="14">
        <f t="shared" si="10"/>
        <v>-125.04389321510405</v>
      </c>
      <c r="S11" s="14">
        <f t="shared" si="10"/>
        <v>-125.04389321510405</v>
      </c>
      <c r="T11" s="15">
        <f t="shared" si="10"/>
        <v>-125.04389321510405</v>
      </c>
      <c r="U11" s="19">
        <f t="shared" si="3"/>
        <v>-245.04389321510405</v>
      </c>
      <c r="V11" s="14">
        <f t="shared" si="3"/>
        <v>-245.04389321510405</v>
      </c>
      <c r="W11" s="14">
        <f t="shared" si="3"/>
        <v>-245.04389321510405</v>
      </c>
      <c r="X11" s="14">
        <f t="shared" si="3"/>
        <v>-245.04389321510405</v>
      </c>
      <c r="Y11" s="14">
        <f t="shared" si="3"/>
        <v>-245.04389321510405</v>
      </c>
      <c r="Z11" s="14">
        <f t="shared" si="3"/>
        <v>-245.04389321510405</v>
      </c>
      <c r="AA11" s="14">
        <f t="shared" si="3"/>
        <v>-86</v>
      </c>
      <c r="AB11" s="14">
        <f t="shared" si="3"/>
        <v>-86</v>
      </c>
      <c r="AC11" s="14">
        <f t="shared" si="3"/>
        <v>-86</v>
      </c>
      <c r="AD11" s="14">
        <f t="shared" si="3"/>
        <v>-86</v>
      </c>
      <c r="AE11" s="14">
        <f t="shared" si="3"/>
        <v>-86</v>
      </c>
      <c r="AF11" s="14">
        <f t="shared" si="3"/>
        <v>-86</v>
      </c>
      <c r="AG11" s="14">
        <f t="shared" si="3"/>
        <v>-86</v>
      </c>
      <c r="AH11" s="14">
        <f t="shared" si="3"/>
        <v>-86</v>
      </c>
      <c r="AI11" s="14">
        <f t="shared" si="3"/>
        <v>-86</v>
      </c>
      <c r="AJ11" s="15">
        <f t="shared" si="3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4000</v>
      </c>
      <c r="F12" s="36">
        <f t="shared" ref="F12:T12" si="11">E12+F11</f>
        <v>3780.9561067848958</v>
      </c>
      <c r="G12" s="20">
        <f t="shared" si="11"/>
        <v>3561.9122135697917</v>
      </c>
      <c r="H12" s="20">
        <f t="shared" si="11"/>
        <v>3342.8683203546875</v>
      </c>
      <c r="I12" s="20">
        <f t="shared" si="11"/>
        <v>3123.8244271395833</v>
      </c>
      <c r="J12" s="20">
        <f t="shared" si="11"/>
        <v>2904.7805339244792</v>
      </c>
      <c r="K12" s="20">
        <f t="shared" si="11"/>
        <v>2899.736640709375</v>
      </c>
      <c r="L12" s="20">
        <f t="shared" si="11"/>
        <v>2894.6927474942709</v>
      </c>
      <c r="M12" s="20">
        <f t="shared" si="11"/>
        <v>2889.6488542791667</v>
      </c>
      <c r="N12" s="20">
        <f t="shared" si="11"/>
        <v>2884.6049610640625</v>
      </c>
      <c r="O12" s="74">
        <f t="shared" si="11"/>
        <v>2879.5610678489584</v>
      </c>
      <c r="P12" s="20">
        <f t="shared" si="11"/>
        <v>2874.5171746338542</v>
      </c>
      <c r="Q12" s="20">
        <f t="shared" si="11"/>
        <v>2749.47328141875</v>
      </c>
      <c r="R12" s="20">
        <f t="shared" si="11"/>
        <v>2624.4293882036459</v>
      </c>
      <c r="S12" s="20">
        <f t="shared" si="11"/>
        <v>2499.3854949885417</v>
      </c>
      <c r="T12" s="21">
        <f t="shared" si="11"/>
        <v>2374.3416017734376</v>
      </c>
      <c r="U12" s="36">
        <f t="shared" si="3"/>
        <v>2129.2977085583334</v>
      </c>
      <c r="V12" s="20">
        <f t="shared" si="3"/>
        <v>1884.2538153432292</v>
      </c>
      <c r="W12" s="20">
        <f t="shared" si="3"/>
        <v>1639.2099221281251</v>
      </c>
      <c r="X12" s="20">
        <f t="shared" si="3"/>
        <v>1394.1660289130209</v>
      </c>
      <c r="Y12" s="20">
        <f t="shared" si="3"/>
        <v>1149.1221356979167</v>
      </c>
      <c r="Z12" s="20">
        <f t="shared" si="3"/>
        <v>904.0782424828127</v>
      </c>
      <c r="AA12" s="20">
        <f t="shared" si="3"/>
        <v>818.0782424828127</v>
      </c>
      <c r="AB12" s="20">
        <f t="shared" si="3"/>
        <v>732.0782424828127</v>
      </c>
      <c r="AC12" s="20">
        <f t="shared" si="3"/>
        <v>646.0782424828127</v>
      </c>
      <c r="AD12" s="20">
        <f t="shared" si="3"/>
        <v>560.0782424828127</v>
      </c>
      <c r="AE12" s="20">
        <f t="shared" si="3"/>
        <v>474.0782424828127</v>
      </c>
      <c r="AF12" s="20">
        <f t="shared" si="3"/>
        <v>388.0782424828127</v>
      </c>
      <c r="AG12" s="20">
        <f t="shared" si="3"/>
        <v>302.0782424828127</v>
      </c>
      <c r="AH12" s="20">
        <f t="shared" si="3"/>
        <v>216.0782424828127</v>
      </c>
      <c r="AI12" s="20">
        <f t="shared" si="3"/>
        <v>130.0782424828127</v>
      </c>
      <c r="AJ12" s="21">
        <f t="shared" si="3"/>
        <v>44.078242482812698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12">E14+1</f>
        <v>76</v>
      </c>
      <c r="G14" s="25">
        <f t="shared" si="12"/>
        <v>77</v>
      </c>
      <c r="H14" s="25">
        <f t="shared" si="12"/>
        <v>78</v>
      </c>
      <c r="I14" s="25">
        <f t="shared" si="12"/>
        <v>79</v>
      </c>
      <c r="J14" s="25">
        <f t="shared" si="12"/>
        <v>80</v>
      </c>
      <c r="K14" s="25">
        <f t="shared" si="12"/>
        <v>81</v>
      </c>
      <c r="L14" s="25">
        <f t="shared" si="12"/>
        <v>82</v>
      </c>
      <c r="M14" s="25">
        <f t="shared" si="12"/>
        <v>83</v>
      </c>
      <c r="N14" s="25">
        <f t="shared" si="12"/>
        <v>84</v>
      </c>
      <c r="O14" s="25">
        <f t="shared" si="12"/>
        <v>85</v>
      </c>
      <c r="P14" s="25">
        <f t="shared" si="12"/>
        <v>86</v>
      </c>
      <c r="Q14" s="25">
        <f t="shared" si="12"/>
        <v>87</v>
      </c>
      <c r="R14" s="25">
        <f t="shared" si="12"/>
        <v>88</v>
      </c>
      <c r="S14" s="25">
        <f t="shared" si="12"/>
        <v>89</v>
      </c>
      <c r="T14" s="26">
        <f t="shared" si="1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13">IF(F14&lt;=$C$3,E15,"")</f>
        <v/>
      </c>
      <c r="G15" s="3" t="str">
        <f t="shared" si="13"/>
        <v/>
      </c>
      <c r="H15" s="3" t="str">
        <f t="shared" si="13"/>
        <v/>
      </c>
      <c r="I15" s="3" t="str">
        <f t="shared" si="13"/>
        <v/>
      </c>
      <c r="J15" s="3" t="str">
        <f t="shared" si="13"/>
        <v/>
      </c>
      <c r="K15" s="3" t="str">
        <f t="shared" si="13"/>
        <v/>
      </c>
      <c r="L15" s="3" t="str">
        <f t="shared" si="13"/>
        <v/>
      </c>
      <c r="M15" s="3" t="str">
        <f t="shared" si="13"/>
        <v/>
      </c>
      <c r="N15" s="3" t="str">
        <f t="shared" si="13"/>
        <v/>
      </c>
      <c r="O15" s="3" t="str">
        <f t="shared" si="13"/>
        <v/>
      </c>
      <c r="P15" s="3" t="str">
        <f t="shared" si="13"/>
        <v/>
      </c>
      <c r="Q15" s="3" t="str">
        <f t="shared" si="13"/>
        <v/>
      </c>
      <c r="R15" s="3" t="str">
        <f t="shared" si="13"/>
        <v/>
      </c>
      <c r="S15" s="3" t="str">
        <f t="shared" si="13"/>
        <v/>
      </c>
      <c r="T15" s="4" t="str">
        <f t="shared" si="1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7" si="14">E16</f>
        <v>82</v>
      </c>
      <c r="G16" s="7">
        <f t="shared" si="14"/>
        <v>82</v>
      </c>
      <c r="H16" s="7">
        <f t="shared" si="14"/>
        <v>82</v>
      </c>
      <c r="I16" s="7">
        <f t="shared" si="14"/>
        <v>82</v>
      </c>
      <c r="J16" s="7">
        <f t="shared" si="14"/>
        <v>82</v>
      </c>
      <c r="K16" s="7">
        <f t="shared" si="14"/>
        <v>82</v>
      </c>
      <c r="L16" s="7">
        <f t="shared" si="14"/>
        <v>82</v>
      </c>
      <c r="M16" s="7">
        <f t="shared" si="14"/>
        <v>82</v>
      </c>
      <c r="N16" s="7">
        <f t="shared" si="14"/>
        <v>82</v>
      </c>
      <c r="O16" s="7">
        <f t="shared" si="14"/>
        <v>82</v>
      </c>
      <c r="P16" s="7">
        <f t="shared" si="14"/>
        <v>82</v>
      </c>
      <c r="Q16" s="7">
        <f t="shared" si="14"/>
        <v>82</v>
      </c>
      <c r="R16" s="7">
        <f t="shared" si="14"/>
        <v>82</v>
      </c>
      <c r="S16" s="7">
        <f t="shared" si="14"/>
        <v>82</v>
      </c>
      <c r="T16" s="8">
        <f t="shared" si="1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si="14"/>
        <v>132</v>
      </c>
      <c r="G17" s="11">
        <f t="shared" si="14"/>
        <v>132</v>
      </c>
      <c r="H17" s="11">
        <f t="shared" si="14"/>
        <v>132</v>
      </c>
      <c r="I17" s="11">
        <f t="shared" si="14"/>
        <v>132</v>
      </c>
      <c r="J17" s="11">
        <f t="shared" si="14"/>
        <v>132</v>
      </c>
      <c r="K17" s="11">
        <f t="shared" si="14"/>
        <v>132</v>
      </c>
      <c r="L17" s="11">
        <f t="shared" si="14"/>
        <v>132</v>
      </c>
      <c r="M17" s="11">
        <f t="shared" si="14"/>
        <v>132</v>
      </c>
      <c r="N17" s="11">
        <f t="shared" si="14"/>
        <v>132</v>
      </c>
      <c r="O17" s="11">
        <f t="shared" si="14"/>
        <v>132</v>
      </c>
      <c r="P17" s="11">
        <f t="shared" si="14"/>
        <v>132</v>
      </c>
      <c r="Q17" s="11">
        <f t="shared" si="14"/>
        <v>132</v>
      </c>
      <c r="R17" s="11">
        <f t="shared" si="14"/>
        <v>132</v>
      </c>
      <c r="S17" s="11">
        <f t="shared" si="14"/>
        <v>132</v>
      </c>
      <c r="T17" s="12">
        <f t="shared" si="14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15">SUM(E15:E17)</f>
        <v>214</v>
      </c>
      <c r="F18" s="14">
        <f t="shared" si="15"/>
        <v>214</v>
      </c>
      <c r="G18" s="14">
        <f t="shared" si="15"/>
        <v>214</v>
      </c>
      <c r="H18" s="14">
        <f t="shared" si="15"/>
        <v>214</v>
      </c>
      <c r="I18" s="14">
        <f t="shared" si="15"/>
        <v>214</v>
      </c>
      <c r="J18" s="14">
        <f t="shared" si="15"/>
        <v>214</v>
      </c>
      <c r="K18" s="14">
        <f t="shared" si="15"/>
        <v>214</v>
      </c>
      <c r="L18" s="14">
        <f t="shared" si="15"/>
        <v>214</v>
      </c>
      <c r="M18" s="14">
        <f t="shared" si="15"/>
        <v>214</v>
      </c>
      <c r="N18" s="14">
        <f t="shared" si="15"/>
        <v>214</v>
      </c>
      <c r="O18" s="14">
        <f t="shared" si="15"/>
        <v>214</v>
      </c>
      <c r="P18" s="14">
        <f t="shared" si="15"/>
        <v>214</v>
      </c>
      <c r="Q18" s="14">
        <f t="shared" si="15"/>
        <v>214</v>
      </c>
      <c r="R18" s="14">
        <f t="shared" si="15"/>
        <v>214</v>
      </c>
      <c r="S18" s="14">
        <f t="shared" si="15"/>
        <v>214</v>
      </c>
      <c r="T18" s="15">
        <f t="shared" si="15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16">E19</f>
        <v>60</v>
      </c>
      <c r="G19" s="3">
        <f t="shared" si="16"/>
        <v>60</v>
      </c>
      <c r="H19" s="3">
        <f t="shared" si="16"/>
        <v>60</v>
      </c>
      <c r="I19" s="3">
        <f t="shared" si="16"/>
        <v>60</v>
      </c>
      <c r="J19" s="3">
        <f t="shared" si="16"/>
        <v>60</v>
      </c>
      <c r="K19" s="3">
        <f t="shared" si="16"/>
        <v>60</v>
      </c>
      <c r="L19" s="3">
        <f t="shared" si="16"/>
        <v>60</v>
      </c>
      <c r="M19" s="3">
        <f t="shared" si="16"/>
        <v>60</v>
      </c>
      <c r="N19" s="3">
        <f t="shared" si="16"/>
        <v>60</v>
      </c>
      <c r="O19" s="3">
        <f t="shared" si="16"/>
        <v>60</v>
      </c>
      <c r="P19" s="3">
        <f t="shared" si="16"/>
        <v>60</v>
      </c>
      <c r="Q19" s="3">
        <f t="shared" si="16"/>
        <v>60</v>
      </c>
      <c r="R19" s="3">
        <f t="shared" si="16"/>
        <v>60</v>
      </c>
      <c r="S19" s="3">
        <f t="shared" si="16"/>
        <v>60</v>
      </c>
      <c r="T19" s="4">
        <f t="shared" si="16"/>
        <v>60</v>
      </c>
    </row>
    <row r="20" spans="1:20" ht="30" customHeight="1" x14ac:dyDescent="0.4">
      <c r="A20" s="53"/>
      <c r="B20" s="5" t="s">
        <v>11</v>
      </c>
      <c r="C20" s="16">
        <f>C8</f>
        <v>3000</v>
      </c>
      <c r="D20" s="38">
        <f>D8</f>
        <v>6.2500000000000003E-3</v>
      </c>
      <c r="E20" s="31">
        <f t="shared" ref="E20:T20" si="17">IF(E14&lt;=$F2+$C$13, PMT($D8, $C13, -$C8, 0, 1), "")</f>
        <v>159.04389321510405</v>
      </c>
      <c r="F20" s="7">
        <f t="shared" si="17"/>
        <v>159.04389321510405</v>
      </c>
      <c r="G20" s="7">
        <f t="shared" si="17"/>
        <v>159.04389321510405</v>
      </c>
      <c r="H20" s="7">
        <f t="shared" si="17"/>
        <v>159.04389321510405</v>
      </c>
      <c r="I20" s="7">
        <f t="shared" si="17"/>
        <v>159.04389321510405</v>
      </c>
      <c r="J20" s="7">
        <f t="shared" si="17"/>
        <v>159.04389321510405</v>
      </c>
      <c r="K20" s="7" t="str">
        <f t="shared" si="17"/>
        <v/>
      </c>
      <c r="L20" s="7" t="str">
        <f t="shared" si="17"/>
        <v/>
      </c>
      <c r="M20" s="7" t="str">
        <f t="shared" si="17"/>
        <v/>
      </c>
      <c r="N20" s="7" t="str">
        <f t="shared" si="17"/>
        <v/>
      </c>
      <c r="O20" s="7" t="str">
        <f t="shared" si="17"/>
        <v/>
      </c>
      <c r="P20" s="7" t="str">
        <f t="shared" si="17"/>
        <v/>
      </c>
      <c r="Q20" s="7" t="str">
        <f t="shared" si="17"/>
        <v/>
      </c>
      <c r="R20" s="7" t="str">
        <f t="shared" si="17"/>
        <v/>
      </c>
      <c r="S20" s="7" t="str">
        <f t="shared" si="17"/>
        <v/>
      </c>
      <c r="T20" s="8" t="str">
        <f t="shared" si="17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18">IF(E14&gt;=$C$9,$D$9*12,"")</f>
        <v>240</v>
      </c>
      <c r="F21" s="11">
        <f t="shared" si="18"/>
        <v>240</v>
      </c>
      <c r="G21" s="11">
        <f t="shared" si="18"/>
        <v>240</v>
      </c>
      <c r="H21" s="11">
        <f t="shared" si="18"/>
        <v>240</v>
      </c>
      <c r="I21" s="11">
        <f t="shared" si="18"/>
        <v>240</v>
      </c>
      <c r="J21" s="11">
        <f t="shared" si="18"/>
        <v>240</v>
      </c>
      <c r="K21" s="11">
        <f t="shared" si="18"/>
        <v>240</v>
      </c>
      <c r="L21" s="11">
        <f t="shared" si="18"/>
        <v>240</v>
      </c>
      <c r="M21" s="11">
        <f t="shared" si="18"/>
        <v>240</v>
      </c>
      <c r="N21" s="11">
        <f t="shared" si="18"/>
        <v>240</v>
      </c>
      <c r="O21" s="11">
        <f t="shared" si="18"/>
        <v>240</v>
      </c>
      <c r="P21" s="11">
        <f t="shared" si="18"/>
        <v>240</v>
      </c>
      <c r="Q21" s="11">
        <f t="shared" si="18"/>
        <v>240</v>
      </c>
      <c r="R21" s="11">
        <f t="shared" si="18"/>
        <v>240</v>
      </c>
      <c r="S21" s="11">
        <f t="shared" si="18"/>
        <v>240</v>
      </c>
      <c r="T21" s="12">
        <f t="shared" si="18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19">SUM(E19:E21)</f>
        <v>459.04389321510405</v>
      </c>
      <c r="F22" s="14">
        <f t="shared" si="19"/>
        <v>459.04389321510405</v>
      </c>
      <c r="G22" s="14">
        <f t="shared" si="19"/>
        <v>459.04389321510405</v>
      </c>
      <c r="H22" s="14">
        <f t="shared" si="19"/>
        <v>459.04389321510405</v>
      </c>
      <c r="I22" s="14">
        <f t="shared" si="19"/>
        <v>459.04389321510405</v>
      </c>
      <c r="J22" s="14">
        <f t="shared" si="19"/>
        <v>459.04389321510405</v>
      </c>
      <c r="K22" s="14">
        <f t="shared" si="19"/>
        <v>300</v>
      </c>
      <c r="L22" s="14">
        <f t="shared" si="19"/>
        <v>300</v>
      </c>
      <c r="M22" s="14">
        <f t="shared" si="19"/>
        <v>300</v>
      </c>
      <c r="N22" s="14">
        <f t="shared" si="19"/>
        <v>300</v>
      </c>
      <c r="O22" s="14">
        <f t="shared" si="19"/>
        <v>300</v>
      </c>
      <c r="P22" s="14">
        <f t="shared" si="19"/>
        <v>300</v>
      </c>
      <c r="Q22" s="14">
        <f t="shared" si="19"/>
        <v>300</v>
      </c>
      <c r="R22" s="14">
        <f t="shared" si="19"/>
        <v>300</v>
      </c>
      <c r="S22" s="14">
        <f t="shared" si="19"/>
        <v>300</v>
      </c>
      <c r="T22" s="15">
        <f t="shared" si="19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20">E18-E22</f>
        <v>-245.04389321510405</v>
      </c>
      <c r="F23" s="14">
        <f t="shared" si="20"/>
        <v>-245.04389321510405</v>
      </c>
      <c r="G23" s="14">
        <f t="shared" si="20"/>
        <v>-245.04389321510405</v>
      </c>
      <c r="H23" s="14">
        <f t="shared" si="20"/>
        <v>-245.04389321510405</v>
      </c>
      <c r="I23" s="14">
        <f t="shared" si="20"/>
        <v>-245.04389321510405</v>
      </c>
      <c r="J23" s="14">
        <f t="shared" si="20"/>
        <v>-245.04389321510405</v>
      </c>
      <c r="K23" s="14">
        <f t="shared" si="20"/>
        <v>-86</v>
      </c>
      <c r="L23" s="14">
        <f t="shared" si="20"/>
        <v>-86</v>
      </c>
      <c r="M23" s="14">
        <f t="shared" si="20"/>
        <v>-86</v>
      </c>
      <c r="N23" s="14">
        <f t="shared" si="20"/>
        <v>-86</v>
      </c>
      <c r="O23" s="14">
        <f t="shared" si="20"/>
        <v>-86</v>
      </c>
      <c r="P23" s="14">
        <f t="shared" si="20"/>
        <v>-86</v>
      </c>
      <c r="Q23" s="14">
        <f t="shared" si="20"/>
        <v>-86</v>
      </c>
      <c r="R23" s="14">
        <f t="shared" si="20"/>
        <v>-86</v>
      </c>
      <c r="S23" s="14">
        <f t="shared" si="20"/>
        <v>-86</v>
      </c>
      <c r="T23" s="15">
        <f t="shared" si="20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2129.2977085583334</v>
      </c>
      <c r="F24" s="20">
        <f t="shared" ref="F24:T24" si="21">E24+F23</f>
        <v>1884.2538153432292</v>
      </c>
      <c r="G24" s="20">
        <f t="shared" si="21"/>
        <v>1639.2099221281251</v>
      </c>
      <c r="H24" s="20">
        <f t="shared" si="21"/>
        <v>1394.1660289130209</v>
      </c>
      <c r="I24" s="20">
        <f t="shared" si="21"/>
        <v>1149.1221356979167</v>
      </c>
      <c r="J24" s="20">
        <f t="shared" si="21"/>
        <v>904.0782424828127</v>
      </c>
      <c r="K24" s="20">
        <f t="shared" si="21"/>
        <v>818.0782424828127</v>
      </c>
      <c r="L24" s="20">
        <f t="shared" si="21"/>
        <v>732.0782424828127</v>
      </c>
      <c r="M24" s="20">
        <f t="shared" si="21"/>
        <v>646.0782424828127</v>
      </c>
      <c r="N24" s="20">
        <f t="shared" si="21"/>
        <v>560.0782424828127</v>
      </c>
      <c r="O24" s="20">
        <f t="shared" si="21"/>
        <v>474.0782424828127</v>
      </c>
      <c r="P24" s="20">
        <f t="shared" si="21"/>
        <v>388.0782424828127</v>
      </c>
      <c r="Q24" s="20">
        <f t="shared" si="21"/>
        <v>302.0782424828127</v>
      </c>
      <c r="R24" s="20">
        <f t="shared" si="21"/>
        <v>216.0782424828127</v>
      </c>
      <c r="S24" s="20">
        <f t="shared" si="21"/>
        <v>130.0782424828127</v>
      </c>
      <c r="T24" s="21">
        <f t="shared" si="21"/>
        <v>44.078242482812698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99DC-5802-4218-8565-581DD2D59255}">
  <sheetPr>
    <pageSetUpPr fitToPage="1"/>
  </sheetPr>
  <dimension ref="A2:AJ24"/>
  <sheetViews>
    <sheetView showGridLines="0" zoomScale="40" zoomScaleNormal="40" workbookViewId="0">
      <selection activeCell="T24" sqref="A2:T24"/>
    </sheetView>
  </sheetViews>
  <sheetFormatPr defaultRowHeight="18.75" x14ac:dyDescent="0.4"/>
  <cols>
    <col min="2" max="2" width="9.75" bestFit="1" customWidth="1"/>
    <col min="3" max="3" width="10.625" bestFit="1" customWidth="1"/>
    <col min="4" max="4" width="9.625" customWidth="1"/>
    <col min="5" max="35" width="9.125" bestFit="1" customWidth="1"/>
  </cols>
  <sheetData>
    <row r="2" spans="1:36" ht="30" customHeight="1" x14ac:dyDescent="0.4">
      <c r="A2" s="22"/>
      <c r="B2" s="23"/>
      <c r="C2" s="23"/>
      <c r="D2" s="23"/>
      <c r="E2" s="57">
        <v>59</v>
      </c>
      <c r="F2" s="28">
        <v>60</v>
      </c>
      <c r="G2" s="25">
        <f>F2+1</f>
        <v>61</v>
      </c>
      <c r="H2" s="25">
        <f t="shared" ref="H2:T2" si="0">G2+1</f>
        <v>62</v>
      </c>
      <c r="I2" s="25">
        <f t="shared" si="0"/>
        <v>63</v>
      </c>
      <c r="J2" s="25">
        <f t="shared" si="0"/>
        <v>64</v>
      </c>
      <c r="K2" s="25">
        <f t="shared" si="0"/>
        <v>65</v>
      </c>
      <c r="L2" s="25">
        <f t="shared" si="0"/>
        <v>66</v>
      </c>
      <c r="M2" s="25">
        <f t="shared" si="0"/>
        <v>67</v>
      </c>
      <c r="N2" s="25">
        <f t="shared" si="0"/>
        <v>68</v>
      </c>
      <c r="O2" s="65">
        <f t="shared" si="0"/>
        <v>69</v>
      </c>
      <c r="P2" s="25">
        <f t="shared" si="0"/>
        <v>70</v>
      </c>
      <c r="Q2" s="25">
        <f t="shared" si="0"/>
        <v>71</v>
      </c>
      <c r="R2" s="25">
        <f t="shared" si="0"/>
        <v>72</v>
      </c>
      <c r="S2" s="25">
        <f t="shared" si="0"/>
        <v>73</v>
      </c>
      <c r="T2" s="26">
        <f t="shared" si="0"/>
        <v>74</v>
      </c>
      <c r="U2" s="28">
        <f>E14</f>
        <v>75</v>
      </c>
      <c r="V2" s="25">
        <f t="shared" ref="V2:AJ2" si="1">F14</f>
        <v>76</v>
      </c>
      <c r="W2" s="25">
        <f t="shared" si="1"/>
        <v>77</v>
      </c>
      <c r="X2" s="25">
        <f t="shared" si="1"/>
        <v>78</v>
      </c>
      <c r="Y2" s="25">
        <f t="shared" si="1"/>
        <v>79</v>
      </c>
      <c r="Z2" s="25">
        <f t="shared" si="1"/>
        <v>80</v>
      </c>
      <c r="AA2" s="25">
        <f t="shared" si="1"/>
        <v>81</v>
      </c>
      <c r="AB2" s="25">
        <f t="shared" si="1"/>
        <v>82</v>
      </c>
      <c r="AC2" s="25">
        <f t="shared" si="1"/>
        <v>83</v>
      </c>
      <c r="AD2" s="25">
        <f t="shared" si="1"/>
        <v>84</v>
      </c>
      <c r="AE2" s="25">
        <f t="shared" si="1"/>
        <v>85</v>
      </c>
      <c r="AF2" s="25">
        <f t="shared" si="1"/>
        <v>86</v>
      </c>
      <c r="AG2" s="25">
        <f t="shared" si="1"/>
        <v>87</v>
      </c>
      <c r="AH2" s="25">
        <f t="shared" si="1"/>
        <v>88</v>
      </c>
      <c r="AI2" s="25">
        <f t="shared" si="1"/>
        <v>89</v>
      </c>
      <c r="AJ2" s="26">
        <f t="shared" si="1"/>
        <v>90</v>
      </c>
    </row>
    <row r="3" spans="1:36" ht="30" customHeight="1" x14ac:dyDescent="0.4">
      <c r="A3" s="44" t="s">
        <v>0</v>
      </c>
      <c r="B3" s="1" t="s">
        <v>1</v>
      </c>
      <c r="C3" s="40">
        <v>70</v>
      </c>
      <c r="D3" s="54">
        <v>10</v>
      </c>
      <c r="E3" s="58"/>
      <c r="F3" s="29">
        <f>IF(G2&lt;=$C$3,D3*12,"")</f>
        <v>120</v>
      </c>
      <c r="G3" s="2">
        <f>IF(G2&lt;=$C$3,F3,"")</f>
        <v>120</v>
      </c>
      <c r="H3" s="2">
        <f t="shared" ref="H3:T3" si="2">IF(H2&lt;=$C$3,G3,"")</f>
        <v>120</v>
      </c>
      <c r="I3" s="2">
        <f t="shared" si="2"/>
        <v>120</v>
      </c>
      <c r="J3" s="2">
        <f t="shared" si="2"/>
        <v>120</v>
      </c>
      <c r="K3" s="2">
        <f t="shared" si="2"/>
        <v>120</v>
      </c>
      <c r="L3" s="2">
        <f t="shared" si="2"/>
        <v>120</v>
      </c>
      <c r="M3" s="2">
        <f t="shared" si="2"/>
        <v>120</v>
      </c>
      <c r="N3" s="2">
        <f t="shared" si="2"/>
        <v>120</v>
      </c>
      <c r="O3" s="66">
        <f t="shared" si="2"/>
        <v>120</v>
      </c>
      <c r="P3" s="3">
        <f t="shared" si="2"/>
        <v>120</v>
      </c>
      <c r="Q3" s="3" t="str">
        <f t="shared" si="2"/>
        <v/>
      </c>
      <c r="R3" s="2" t="str">
        <f t="shared" si="2"/>
        <v/>
      </c>
      <c r="S3" s="2" t="str">
        <f t="shared" si="2"/>
        <v/>
      </c>
      <c r="T3" s="30" t="str">
        <f t="shared" si="2"/>
        <v/>
      </c>
      <c r="U3" s="29" t="str">
        <f t="shared" ref="U3:AJ12" si="3">E15</f>
        <v/>
      </c>
      <c r="V3" s="2" t="str">
        <f t="shared" si="3"/>
        <v/>
      </c>
      <c r="W3" s="2" t="str">
        <f t="shared" si="3"/>
        <v/>
      </c>
      <c r="X3" s="2" t="str">
        <f t="shared" si="3"/>
        <v/>
      </c>
      <c r="Y3" s="2" t="str">
        <f t="shared" si="3"/>
        <v/>
      </c>
      <c r="Z3" s="2" t="str">
        <f t="shared" si="3"/>
        <v/>
      </c>
      <c r="AA3" s="2" t="str">
        <f t="shared" si="3"/>
        <v/>
      </c>
      <c r="AB3" s="2" t="str">
        <f t="shared" si="3"/>
        <v/>
      </c>
      <c r="AC3" s="2" t="str">
        <f t="shared" si="3"/>
        <v/>
      </c>
      <c r="AD3" s="2" t="str">
        <f t="shared" si="3"/>
        <v/>
      </c>
      <c r="AE3" s="2" t="str">
        <f t="shared" si="3"/>
        <v/>
      </c>
      <c r="AF3" s="2" t="str">
        <f t="shared" si="3"/>
        <v/>
      </c>
      <c r="AG3" s="2" t="str">
        <f t="shared" si="3"/>
        <v/>
      </c>
      <c r="AH3" s="2" t="str">
        <f t="shared" si="3"/>
        <v/>
      </c>
      <c r="AI3" s="2" t="str">
        <f t="shared" si="3"/>
        <v/>
      </c>
      <c r="AJ3" s="30" t="str">
        <f t="shared" si="3"/>
        <v/>
      </c>
    </row>
    <row r="4" spans="1:36" ht="30" customHeight="1" x14ac:dyDescent="0.4">
      <c r="A4" s="45"/>
      <c r="B4" s="17" t="s">
        <v>7</v>
      </c>
      <c r="C4" s="46" t="s">
        <v>9</v>
      </c>
      <c r="D4" s="47"/>
      <c r="E4" s="59"/>
      <c r="F4" s="31"/>
      <c r="G4" s="6"/>
      <c r="H4" s="6"/>
      <c r="I4" s="6"/>
      <c r="J4" s="6"/>
      <c r="K4" s="6">
        <v>82</v>
      </c>
      <c r="L4" s="6">
        <f>K4</f>
        <v>82</v>
      </c>
      <c r="M4" s="6">
        <f t="shared" ref="M4:T5" si="4">L4</f>
        <v>82</v>
      </c>
      <c r="N4" s="6">
        <f t="shared" si="4"/>
        <v>82</v>
      </c>
      <c r="O4" s="67">
        <f t="shared" si="4"/>
        <v>82</v>
      </c>
      <c r="P4" s="7">
        <f t="shared" si="4"/>
        <v>82</v>
      </c>
      <c r="Q4" s="7">
        <f t="shared" si="4"/>
        <v>82</v>
      </c>
      <c r="R4" s="6">
        <f t="shared" si="4"/>
        <v>82</v>
      </c>
      <c r="S4" s="6">
        <f t="shared" si="4"/>
        <v>82</v>
      </c>
      <c r="T4" s="32">
        <f t="shared" si="4"/>
        <v>82</v>
      </c>
      <c r="U4" s="31">
        <f t="shared" si="3"/>
        <v>82</v>
      </c>
      <c r="V4" s="6">
        <f t="shared" si="3"/>
        <v>82</v>
      </c>
      <c r="W4" s="6">
        <f t="shared" si="3"/>
        <v>82</v>
      </c>
      <c r="X4" s="6">
        <f t="shared" si="3"/>
        <v>82</v>
      </c>
      <c r="Y4" s="6">
        <f t="shared" si="3"/>
        <v>82</v>
      </c>
      <c r="Z4" s="6">
        <f t="shared" si="3"/>
        <v>82</v>
      </c>
      <c r="AA4" s="6">
        <f t="shared" si="3"/>
        <v>82</v>
      </c>
      <c r="AB4" s="6">
        <f t="shared" si="3"/>
        <v>82</v>
      </c>
      <c r="AC4" s="6">
        <f t="shared" si="3"/>
        <v>82</v>
      </c>
      <c r="AD4" s="6">
        <f t="shared" si="3"/>
        <v>82</v>
      </c>
      <c r="AE4" s="6">
        <f t="shared" si="3"/>
        <v>82</v>
      </c>
      <c r="AF4" s="6">
        <f t="shared" si="3"/>
        <v>82</v>
      </c>
      <c r="AG4" s="6">
        <f t="shared" si="3"/>
        <v>82</v>
      </c>
      <c r="AH4" s="6">
        <f t="shared" si="3"/>
        <v>82</v>
      </c>
      <c r="AI4" s="6">
        <f t="shared" si="3"/>
        <v>82</v>
      </c>
      <c r="AJ4" s="32">
        <f t="shared" si="3"/>
        <v>82</v>
      </c>
    </row>
    <row r="5" spans="1:36" ht="30" customHeight="1" x14ac:dyDescent="0.4">
      <c r="A5" s="45"/>
      <c r="B5" s="18"/>
      <c r="C5" s="48" t="s">
        <v>10</v>
      </c>
      <c r="D5" s="49"/>
      <c r="E5" s="60"/>
      <c r="F5" s="33"/>
      <c r="G5" s="10"/>
      <c r="H5" s="10"/>
      <c r="I5" s="10"/>
      <c r="J5" s="10"/>
      <c r="K5" s="10">
        <v>132</v>
      </c>
      <c r="L5" s="10">
        <f>K5</f>
        <v>132</v>
      </c>
      <c r="M5" s="10">
        <f t="shared" si="4"/>
        <v>132</v>
      </c>
      <c r="N5" s="10">
        <f t="shared" si="4"/>
        <v>132</v>
      </c>
      <c r="O5" s="68">
        <f t="shared" si="4"/>
        <v>132</v>
      </c>
      <c r="P5" s="11">
        <f t="shared" si="4"/>
        <v>132</v>
      </c>
      <c r="Q5" s="11">
        <f t="shared" si="4"/>
        <v>132</v>
      </c>
      <c r="R5" s="10">
        <f t="shared" si="4"/>
        <v>132</v>
      </c>
      <c r="S5" s="10">
        <f t="shared" si="4"/>
        <v>132</v>
      </c>
      <c r="T5" s="34">
        <f t="shared" si="4"/>
        <v>132</v>
      </c>
      <c r="U5" s="33">
        <f t="shared" si="3"/>
        <v>132</v>
      </c>
      <c r="V5" s="10">
        <f t="shared" si="3"/>
        <v>132</v>
      </c>
      <c r="W5" s="10">
        <f t="shared" si="3"/>
        <v>132</v>
      </c>
      <c r="X5" s="10">
        <f t="shared" si="3"/>
        <v>132</v>
      </c>
      <c r="Y5" s="10">
        <f t="shared" si="3"/>
        <v>132</v>
      </c>
      <c r="Z5" s="10">
        <f t="shared" si="3"/>
        <v>132</v>
      </c>
      <c r="AA5" s="10">
        <f t="shared" si="3"/>
        <v>132</v>
      </c>
      <c r="AB5" s="10">
        <f t="shared" si="3"/>
        <v>132</v>
      </c>
      <c r="AC5" s="10">
        <f t="shared" si="3"/>
        <v>132</v>
      </c>
      <c r="AD5" s="10">
        <f t="shared" si="3"/>
        <v>132</v>
      </c>
      <c r="AE5" s="10">
        <f t="shared" si="3"/>
        <v>132</v>
      </c>
      <c r="AF5" s="10">
        <f t="shared" si="3"/>
        <v>132</v>
      </c>
      <c r="AG5" s="10">
        <f t="shared" si="3"/>
        <v>132</v>
      </c>
      <c r="AH5" s="10">
        <f t="shared" si="3"/>
        <v>132</v>
      </c>
      <c r="AI5" s="10">
        <f t="shared" si="3"/>
        <v>132</v>
      </c>
      <c r="AJ5" s="34">
        <f t="shared" si="3"/>
        <v>132</v>
      </c>
    </row>
    <row r="6" spans="1:36" ht="30" customHeight="1" x14ac:dyDescent="0.4">
      <c r="A6" s="50"/>
      <c r="B6" s="22" t="s">
        <v>8</v>
      </c>
      <c r="C6" s="23"/>
      <c r="D6" s="23"/>
      <c r="E6" s="57"/>
      <c r="F6" s="19">
        <f>SUM(F3:F5)</f>
        <v>120</v>
      </c>
      <c r="G6" s="13">
        <f t="shared" ref="G6:T6" si="5">SUM(G3:G5)</f>
        <v>120</v>
      </c>
      <c r="H6" s="13">
        <f t="shared" si="5"/>
        <v>120</v>
      </c>
      <c r="I6" s="13">
        <f t="shared" si="5"/>
        <v>120</v>
      </c>
      <c r="J6" s="13">
        <f t="shared" si="5"/>
        <v>120</v>
      </c>
      <c r="K6" s="13">
        <f t="shared" si="5"/>
        <v>334</v>
      </c>
      <c r="L6" s="13">
        <f t="shared" si="5"/>
        <v>334</v>
      </c>
      <c r="M6" s="13">
        <f t="shared" si="5"/>
        <v>334</v>
      </c>
      <c r="N6" s="13">
        <f t="shared" si="5"/>
        <v>334</v>
      </c>
      <c r="O6" s="69">
        <f t="shared" si="5"/>
        <v>334</v>
      </c>
      <c r="P6" s="14">
        <f t="shared" si="5"/>
        <v>334</v>
      </c>
      <c r="Q6" s="14">
        <f t="shared" si="5"/>
        <v>214</v>
      </c>
      <c r="R6" s="13">
        <f t="shared" si="5"/>
        <v>214</v>
      </c>
      <c r="S6" s="13">
        <f t="shared" si="5"/>
        <v>214</v>
      </c>
      <c r="T6" s="35">
        <f t="shared" si="5"/>
        <v>214</v>
      </c>
      <c r="U6" s="19">
        <f t="shared" si="3"/>
        <v>214</v>
      </c>
      <c r="V6" s="13">
        <f t="shared" si="3"/>
        <v>214</v>
      </c>
      <c r="W6" s="13">
        <f t="shared" si="3"/>
        <v>214</v>
      </c>
      <c r="X6" s="13">
        <f t="shared" si="3"/>
        <v>214</v>
      </c>
      <c r="Y6" s="13">
        <f t="shared" si="3"/>
        <v>214</v>
      </c>
      <c r="Z6" s="13">
        <f t="shared" si="3"/>
        <v>214</v>
      </c>
      <c r="AA6" s="13">
        <f t="shared" si="3"/>
        <v>214</v>
      </c>
      <c r="AB6" s="13">
        <f t="shared" si="3"/>
        <v>214</v>
      </c>
      <c r="AC6" s="13">
        <f t="shared" si="3"/>
        <v>214</v>
      </c>
      <c r="AD6" s="13">
        <f t="shared" si="3"/>
        <v>214</v>
      </c>
      <c r="AE6" s="13">
        <f t="shared" si="3"/>
        <v>214</v>
      </c>
      <c r="AF6" s="13">
        <f t="shared" si="3"/>
        <v>214</v>
      </c>
      <c r="AG6" s="13">
        <f t="shared" si="3"/>
        <v>214</v>
      </c>
      <c r="AH6" s="13">
        <f t="shared" si="3"/>
        <v>214</v>
      </c>
      <c r="AI6" s="13">
        <f t="shared" si="3"/>
        <v>214</v>
      </c>
      <c r="AJ6" s="35">
        <f t="shared" si="3"/>
        <v>214</v>
      </c>
    </row>
    <row r="7" spans="1:36" ht="30" customHeight="1" x14ac:dyDescent="0.4">
      <c r="A7" s="51" t="s">
        <v>2</v>
      </c>
      <c r="B7" s="1" t="s">
        <v>3</v>
      </c>
      <c r="C7" s="52">
        <v>33</v>
      </c>
      <c r="D7" s="27"/>
      <c r="E7" s="61"/>
      <c r="F7" s="29">
        <f>C7*12</f>
        <v>396</v>
      </c>
      <c r="G7" s="3">
        <f>F7</f>
        <v>396</v>
      </c>
      <c r="H7" s="3">
        <f t="shared" ref="H7:T7" si="6">G7</f>
        <v>396</v>
      </c>
      <c r="I7" s="3">
        <f t="shared" si="6"/>
        <v>396</v>
      </c>
      <c r="J7" s="3">
        <f t="shared" si="6"/>
        <v>396</v>
      </c>
      <c r="K7" s="3">
        <f t="shared" si="6"/>
        <v>396</v>
      </c>
      <c r="L7" s="3">
        <f t="shared" si="6"/>
        <v>396</v>
      </c>
      <c r="M7" s="3">
        <f t="shared" si="6"/>
        <v>396</v>
      </c>
      <c r="N7" s="3">
        <f t="shared" si="6"/>
        <v>396</v>
      </c>
      <c r="O7" s="70">
        <f t="shared" si="6"/>
        <v>396</v>
      </c>
      <c r="P7" s="3">
        <f t="shared" si="6"/>
        <v>396</v>
      </c>
      <c r="Q7" s="3">
        <f t="shared" si="6"/>
        <v>396</v>
      </c>
      <c r="R7" s="3">
        <f t="shared" si="6"/>
        <v>396</v>
      </c>
      <c r="S7" s="3">
        <f t="shared" si="6"/>
        <v>396</v>
      </c>
      <c r="T7" s="4">
        <f t="shared" si="6"/>
        <v>396</v>
      </c>
      <c r="U7" s="29">
        <f t="shared" si="3"/>
        <v>60</v>
      </c>
      <c r="V7" s="3">
        <f t="shared" si="3"/>
        <v>60</v>
      </c>
      <c r="W7" s="3">
        <f t="shared" si="3"/>
        <v>60</v>
      </c>
      <c r="X7" s="3">
        <f t="shared" si="3"/>
        <v>60</v>
      </c>
      <c r="Y7" s="3">
        <f t="shared" si="3"/>
        <v>60</v>
      </c>
      <c r="Z7" s="3">
        <f t="shared" si="3"/>
        <v>60</v>
      </c>
      <c r="AA7" s="3">
        <f t="shared" si="3"/>
        <v>60</v>
      </c>
      <c r="AB7" s="3">
        <f t="shared" si="3"/>
        <v>60</v>
      </c>
      <c r="AC7" s="3">
        <f t="shared" si="3"/>
        <v>60</v>
      </c>
      <c r="AD7" s="3">
        <f t="shared" si="3"/>
        <v>60</v>
      </c>
      <c r="AE7" s="3">
        <f t="shared" si="3"/>
        <v>60</v>
      </c>
      <c r="AF7" s="3">
        <f t="shared" si="3"/>
        <v>60</v>
      </c>
      <c r="AG7" s="3">
        <f t="shared" si="3"/>
        <v>60</v>
      </c>
      <c r="AH7" s="3">
        <f t="shared" si="3"/>
        <v>60</v>
      </c>
      <c r="AI7" s="3">
        <f t="shared" si="3"/>
        <v>60</v>
      </c>
      <c r="AJ7" s="4">
        <f t="shared" si="3"/>
        <v>60</v>
      </c>
    </row>
    <row r="8" spans="1:36" ht="30" customHeight="1" x14ac:dyDescent="0.4">
      <c r="A8" s="53"/>
      <c r="B8" s="5" t="s">
        <v>11</v>
      </c>
      <c r="C8" s="16">
        <v>0</v>
      </c>
      <c r="D8" s="55">
        <v>6.2500000000000003E-3</v>
      </c>
      <c r="E8" s="62"/>
      <c r="F8" s="31">
        <f t="shared" ref="F8:T8" si="7">IF(F2&lt;=$F2+$C$13, PMT($D8, $C13, -$C8, 0, 1), "")</f>
        <v>0</v>
      </c>
      <c r="G8" s="7">
        <f t="shared" si="7"/>
        <v>0</v>
      </c>
      <c r="H8" s="7">
        <f t="shared" si="7"/>
        <v>0</v>
      </c>
      <c r="I8" s="7">
        <f t="shared" si="7"/>
        <v>0</v>
      </c>
      <c r="J8" s="7">
        <f t="shared" si="7"/>
        <v>0</v>
      </c>
      <c r="K8" s="7">
        <f t="shared" si="7"/>
        <v>0</v>
      </c>
      <c r="L8" s="7">
        <f t="shared" si="7"/>
        <v>0</v>
      </c>
      <c r="M8" s="7">
        <f t="shared" si="7"/>
        <v>0</v>
      </c>
      <c r="N8" s="7">
        <f t="shared" si="7"/>
        <v>0</v>
      </c>
      <c r="O8" s="71">
        <f t="shared" si="7"/>
        <v>0</v>
      </c>
      <c r="P8" s="7">
        <f t="shared" si="7"/>
        <v>0</v>
      </c>
      <c r="Q8" s="7">
        <f t="shared" si="7"/>
        <v>0</v>
      </c>
      <c r="R8" s="7">
        <f t="shared" si="7"/>
        <v>0</v>
      </c>
      <c r="S8" s="7">
        <f t="shared" si="7"/>
        <v>0</v>
      </c>
      <c r="T8" s="8">
        <f t="shared" si="7"/>
        <v>0</v>
      </c>
      <c r="U8" s="31">
        <f t="shared" si="3"/>
        <v>0</v>
      </c>
      <c r="V8" s="7">
        <f t="shared" si="3"/>
        <v>0</v>
      </c>
      <c r="W8" s="7">
        <f t="shared" si="3"/>
        <v>0</v>
      </c>
      <c r="X8" s="7">
        <f t="shared" si="3"/>
        <v>0</v>
      </c>
      <c r="Y8" s="7">
        <f t="shared" si="3"/>
        <v>0</v>
      </c>
      <c r="Z8" s="7">
        <f t="shared" si="3"/>
        <v>0</v>
      </c>
      <c r="AA8" s="7" t="str">
        <f t="shared" si="3"/>
        <v/>
      </c>
      <c r="AB8" s="7" t="str">
        <f t="shared" si="3"/>
        <v/>
      </c>
      <c r="AC8" s="7" t="str">
        <f t="shared" si="3"/>
        <v/>
      </c>
      <c r="AD8" s="7" t="str">
        <f t="shared" si="3"/>
        <v/>
      </c>
      <c r="AE8" s="7" t="str">
        <f t="shared" si="3"/>
        <v/>
      </c>
      <c r="AF8" s="7" t="str">
        <f t="shared" si="3"/>
        <v/>
      </c>
      <c r="AG8" s="7" t="str">
        <f t="shared" si="3"/>
        <v/>
      </c>
      <c r="AH8" s="7" t="str">
        <f t="shared" si="3"/>
        <v/>
      </c>
      <c r="AI8" s="7" t="str">
        <f t="shared" si="3"/>
        <v/>
      </c>
      <c r="AJ8" s="8" t="str">
        <f t="shared" si="3"/>
        <v/>
      </c>
    </row>
    <row r="9" spans="1:36" ht="30" customHeight="1" x14ac:dyDescent="0.4">
      <c r="A9" s="53"/>
      <c r="B9" s="9" t="s">
        <v>13</v>
      </c>
      <c r="C9" s="42">
        <v>75</v>
      </c>
      <c r="D9" s="56">
        <v>20</v>
      </c>
      <c r="E9" s="63"/>
      <c r="F9" s="33" t="str">
        <f>IF(F2&gt;=$C$9,$D$9*12,"")</f>
        <v/>
      </c>
      <c r="G9" s="11" t="str">
        <f t="shared" ref="G9:T9" si="8">IF(G2&gt;=$C$9,$D$9*12,"")</f>
        <v/>
      </c>
      <c r="H9" s="11" t="str">
        <f t="shared" si="8"/>
        <v/>
      </c>
      <c r="I9" s="11" t="str">
        <f t="shared" si="8"/>
        <v/>
      </c>
      <c r="J9" s="11" t="str">
        <f t="shared" si="8"/>
        <v/>
      </c>
      <c r="K9" s="11" t="str">
        <f t="shared" si="8"/>
        <v/>
      </c>
      <c r="L9" s="11" t="str">
        <f t="shared" si="8"/>
        <v/>
      </c>
      <c r="M9" s="11" t="str">
        <f t="shared" si="8"/>
        <v/>
      </c>
      <c r="N9" s="11" t="str">
        <f t="shared" si="8"/>
        <v/>
      </c>
      <c r="O9" s="72" t="str">
        <f t="shared" si="8"/>
        <v/>
      </c>
      <c r="P9" s="11" t="str">
        <f t="shared" si="8"/>
        <v/>
      </c>
      <c r="Q9" s="11" t="str">
        <f t="shared" si="8"/>
        <v/>
      </c>
      <c r="R9" s="11" t="str">
        <f t="shared" si="8"/>
        <v/>
      </c>
      <c r="S9" s="11" t="str">
        <f t="shared" si="8"/>
        <v/>
      </c>
      <c r="T9" s="12" t="str">
        <f t="shared" si="8"/>
        <v/>
      </c>
      <c r="U9" s="33">
        <f t="shared" si="3"/>
        <v>240</v>
      </c>
      <c r="V9" s="11">
        <f t="shared" si="3"/>
        <v>240</v>
      </c>
      <c r="W9" s="11">
        <f t="shared" si="3"/>
        <v>240</v>
      </c>
      <c r="X9" s="11">
        <f t="shared" si="3"/>
        <v>240</v>
      </c>
      <c r="Y9" s="11">
        <f t="shared" si="3"/>
        <v>240</v>
      </c>
      <c r="Z9" s="11">
        <f t="shared" si="3"/>
        <v>240</v>
      </c>
      <c r="AA9" s="11">
        <f t="shared" si="3"/>
        <v>240</v>
      </c>
      <c r="AB9" s="11">
        <f t="shared" si="3"/>
        <v>240</v>
      </c>
      <c r="AC9" s="11">
        <f t="shared" si="3"/>
        <v>240</v>
      </c>
      <c r="AD9" s="11">
        <f t="shared" si="3"/>
        <v>240</v>
      </c>
      <c r="AE9" s="11">
        <f t="shared" si="3"/>
        <v>240</v>
      </c>
      <c r="AF9" s="11">
        <f t="shared" si="3"/>
        <v>240</v>
      </c>
      <c r="AG9" s="11">
        <f t="shared" si="3"/>
        <v>240</v>
      </c>
      <c r="AH9" s="11">
        <f t="shared" si="3"/>
        <v>240</v>
      </c>
      <c r="AI9" s="11">
        <f t="shared" si="3"/>
        <v>240</v>
      </c>
      <c r="AJ9" s="12">
        <f t="shared" si="3"/>
        <v>240</v>
      </c>
    </row>
    <row r="10" spans="1:36" ht="30" customHeight="1" x14ac:dyDescent="0.4">
      <c r="A10" s="50"/>
      <c r="B10" s="22" t="s">
        <v>4</v>
      </c>
      <c r="C10" s="23"/>
      <c r="D10" s="23"/>
      <c r="E10" s="57"/>
      <c r="F10" s="19">
        <f>SUM(F7:F9)</f>
        <v>396</v>
      </c>
      <c r="G10" s="14">
        <f t="shared" ref="G10:T10" si="9">SUM(G7:G9)</f>
        <v>396</v>
      </c>
      <c r="H10" s="14">
        <f t="shared" si="9"/>
        <v>396</v>
      </c>
      <c r="I10" s="14">
        <f t="shared" si="9"/>
        <v>396</v>
      </c>
      <c r="J10" s="14">
        <f t="shared" si="9"/>
        <v>396</v>
      </c>
      <c r="K10" s="14">
        <f t="shared" si="9"/>
        <v>396</v>
      </c>
      <c r="L10" s="14">
        <f t="shared" si="9"/>
        <v>396</v>
      </c>
      <c r="M10" s="14">
        <f t="shared" si="9"/>
        <v>396</v>
      </c>
      <c r="N10" s="14">
        <f t="shared" si="9"/>
        <v>396</v>
      </c>
      <c r="O10" s="73">
        <f t="shared" si="9"/>
        <v>396</v>
      </c>
      <c r="P10" s="14">
        <f t="shared" si="9"/>
        <v>396</v>
      </c>
      <c r="Q10" s="14">
        <f t="shared" si="9"/>
        <v>396</v>
      </c>
      <c r="R10" s="14">
        <f t="shared" si="9"/>
        <v>396</v>
      </c>
      <c r="S10" s="14">
        <f t="shared" si="9"/>
        <v>396</v>
      </c>
      <c r="T10" s="15">
        <f t="shared" si="9"/>
        <v>396</v>
      </c>
      <c r="U10" s="19">
        <f t="shared" si="3"/>
        <v>300</v>
      </c>
      <c r="V10" s="14">
        <f t="shared" si="3"/>
        <v>300</v>
      </c>
      <c r="W10" s="14">
        <f t="shared" si="3"/>
        <v>300</v>
      </c>
      <c r="X10" s="14">
        <f t="shared" si="3"/>
        <v>300</v>
      </c>
      <c r="Y10" s="14">
        <f t="shared" si="3"/>
        <v>300</v>
      </c>
      <c r="Z10" s="14">
        <f t="shared" si="3"/>
        <v>300</v>
      </c>
      <c r="AA10" s="14">
        <f t="shared" si="3"/>
        <v>300</v>
      </c>
      <c r="AB10" s="14">
        <f t="shared" si="3"/>
        <v>300</v>
      </c>
      <c r="AC10" s="14">
        <f t="shared" si="3"/>
        <v>300</v>
      </c>
      <c r="AD10" s="14">
        <f t="shared" si="3"/>
        <v>300</v>
      </c>
      <c r="AE10" s="14">
        <f t="shared" si="3"/>
        <v>300</v>
      </c>
      <c r="AF10" s="14">
        <f t="shared" si="3"/>
        <v>300</v>
      </c>
      <c r="AG10" s="14">
        <f t="shared" si="3"/>
        <v>300</v>
      </c>
      <c r="AH10" s="14">
        <f t="shared" si="3"/>
        <v>300</v>
      </c>
      <c r="AI10" s="14">
        <f t="shared" si="3"/>
        <v>300</v>
      </c>
      <c r="AJ10" s="15">
        <f t="shared" si="3"/>
        <v>300</v>
      </c>
    </row>
    <row r="11" spans="1:36" ht="30" customHeight="1" x14ac:dyDescent="0.4">
      <c r="A11" s="22" t="s">
        <v>5</v>
      </c>
      <c r="B11" s="23"/>
      <c r="C11" s="23"/>
      <c r="D11" s="23"/>
      <c r="E11" s="57"/>
      <c r="F11" s="19">
        <f>F6-F10</f>
        <v>-276</v>
      </c>
      <c r="G11" s="14">
        <f t="shared" ref="G11:T11" si="10">G6-G10</f>
        <v>-276</v>
      </c>
      <c r="H11" s="14">
        <f t="shared" si="10"/>
        <v>-276</v>
      </c>
      <c r="I11" s="14">
        <f t="shared" si="10"/>
        <v>-276</v>
      </c>
      <c r="J11" s="14">
        <f t="shared" si="10"/>
        <v>-276</v>
      </c>
      <c r="K11" s="14">
        <f t="shared" si="10"/>
        <v>-62</v>
      </c>
      <c r="L11" s="14">
        <f t="shared" si="10"/>
        <v>-62</v>
      </c>
      <c r="M11" s="14">
        <f t="shared" si="10"/>
        <v>-62</v>
      </c>
      <c r="N11" s="14">
        <f t="shared" si="10"/>
        <v>-62</v>
      </c>
      <c r="O11" s="73">
        <f t="shared" si="10"/>
        <v>-62</v>
      </c>
      <c r="P11" s="14">
        <f t="shared" si="10"/>
        <v>-62</v>
      </c>
      <c r="Q11" s="14">
        <f t="shared" si="10"/>
        <v>-182</v>
      </c>
      <c r="R11" s="14">
        <f t="shared" si="10"/>
        <v>-182</v>
      </c>
      <c r="S11" s="14">
        <f t="shared" si="10"/>
        <v>-182</v>
      </c>
      <c r="T11" s="15">
        <f t="shared" si="10"/>
        <v>-182</v>
      </c>
      <c r="U11" s="19">
        <f t="shared" si="3"/>
        <v>-86</v>
      </c>
      <c r="V11" s="14">
        <f t="shared" si="3"/>
        <v>-86</v>
      </c>
      <c r="W11" s="14">
        <f t="shared" si="3"/>
        <v>-86</v>
      </c>
      <c r="X11" s="14">
        <f t="shared" si="3"/>
        <v>-86</v>
      </c>
      <c r="Y11" s="14">
        <f t="shared" si="3"/>
        <v>-86</v>
      </c>
      <c r="Z11" s="14">
        <f t="shared" si="3"/>
        <v>-86</v>
      </c>
      <c r="AA11" s="14">
        <f t="shared" si="3"/>
        <v>-86</v>
      </c>
      <c r="AB11" s="14">
        <f t="shared" si="3"/>
        <v>-86</v>
      </c>
      <c r="AC11" s="14">
        <f t="shared" si="3"/>
        <v>-86</v>
      </c>
      <c r="AD11" s="14">
        <f t="shared" si="3"/>
        <v>-86</v>
      </c>
      <c r="AE11" s="14">
        <f t="shared" si="3"/>
        <v>-86</v>
      </c>
      <c r="AF11" s="14">
        <f t="shared" si="3"/>
        <v>-86</v>
      </c>
      <c r="AG11" s="14">
        <f t="shared" si="3"/>
        <v>-86</v>
      </c>
      <c r="AH11" s="14">
        <f t="shared" si="3"/>
        <v>-86</v>
      </c>
      <c r="AI11" s="14">
        <f t="shared" si="3"/>
        <v>-86</v>
      </c>
      <c r="AJ11" s="15">
        <f t="shared" si="3"/>
        <v>-86</v>
      </c>
    </row>
    <row r="12" spans="1:36" ht="30" customHeight="1" x14ac:dyDescent="0.4">
      <c r="A12" s="22" t="s">
        <v>6</v>
      </c>
      <c r="B12" s="23"/>
      <c r="C12" s="23"/>
      <c r="D12" s="23"/>
      <c r="E12" s="64">
        <v>4000</v>
      </c>
      <c r="F12" s="36">
        <f t="shared" ref="F12:T12" si="11">E12+F11</f>
        <v>3724</v>
      </c>
      <c r="G12" s="20">
        <f t="shared" si="11"/>
        <v>3448</v>
      </c>
      <c r="H12" s="20">
        <f t="shared" si="11"/>
        <v>3172</v>
      </c>
      <c r="I12" s="20">
        <f t="shared" si="11"/>
        <v>2896</v>
      </c>
      <c r="J12" s="20">
        <f t="shared" si="11"/>
        <v>2620</v>
      </c>
      <c r="K12" s="20">
        <f t="shared" si="11"/>
        <v>2558</v>
      </c>
      <c r="L12" s="20">
        <f t="shared" si="11"/>
        <v>2496</v>
      </c>
      <c r="M12" s="20">
        <f t="shared" si="11"/>
        <v>2434</v>
      </c>
      <c r="N12" s="20">
        <f t="shared" si="11"/>
        <v>2372</v>
      </c>
      <c r="O12" s="74">
        <f t="shared" si="11"/>
        <v>2310</v>
      </c>
      <c r="P12" s="20">
        <f t="shared" si="11"/>
        <v>2248</v>
      </c>
      <c r="Q12" s="20">
        <f t="shared" si="11"/>
        <v>2066</v>
      </c>
      <c r="R12" s="20">
        <f t="shared" si="11"/>
        <v>1884</v>
      </c>
      <c r="S12" s="20">
        <f t="shared" si="11"/>
        <v>1702</v>
      </c>
      <c r="T12" s="21">
        <f t="shared" si="11"/>
        <v>1520</v>
      </c>
      <c r="U12" s="36">
        <f t="shared" si="3"/>
        <v>1434</v>
      </c>
      <c r="V12" s="20">
        <f t="shared" si="3"/>
        <v>1348</v>
      </c>
      <c r="W12" s="20">
        <f t="shared" si="3"/>
        <v>1262</v>
      </c>
      <c r="X12" s="20">
        <f t="shared" si="3"/>
        <v>1176</v>
      </c>
      <c r="Y12" s="20">
        <f t="shared" si="3"/>
        <v>1090</v>
      </c>
      <c r="Z12" s="20">
        <f t="shared" si="3"/>
        <v>1004</v>
      </c>
      <c r="AA12" s="20">
        <f t="shared" si="3"/>
        <v>918</v>
      </c>
      <c r="AB12" s="20">
        <f t="shared" si="3"/>
        <v>832</v>
      </c>
      <c r="AC12" s="20">
        <f t="shared" si="3"/>
        <v>746</v>
      </c>
      <c r="AD12" s="20">
        <f t="shared" si="3"/>
        <v>660</v>
      </c>
      <c r="AE12" s="20">
        <f t="shared" si="3"/>
        <v>574</v>
      </c>
      <c r="AF12" s="20">
        <f t="shared" si="3"/>
        <v>488</v>
      </c>
      <c r="AG12" s="20">
        <f t="shared" si="3"/>
        <v>402</v>
      </c>
      <c r="AH12" s="20">
        <f t="shared" si="3"/>
        <v>316</v>
      </c>
      <c r="AI12" s="20">
        <f t="shared" si="3"/>
        <v>230</v>
      </c>
      <c r="AJ12" s="21">
        <f t="shared" si="3"/>
        <v>144</v>
      </c>
    </row>
    <row r="13" spans="1:36" x14ac:dyDescent="0.4">
      <c r="B13" t="s">
        <v>12</v>
      </c>
      <c r="C13" s="37">
        <v>20</v>
      </c>
    </row>
    <row r="14" spans="1:36" ht="30" customHeight="1" x14ac:dyDescent="0.4">
      <c r="E14" s="28">
        <f>T2+1</f>
        <v>75</v>
      </c>
      <c r="F14" s="25">
        <f t="shared" ref="F14:T14" si="12">E14+1</f>
        <v>76</v>
      </c>
      <c r="G14" s="25">
        <f t="shared" si="12"/>
        <v>77</v>
      </c>
      <c r="H14" s="25">
        <f t="shared" si="12"/>
        <v>78</v>
      </c>
      <c r="I14" s="25">
        <f t="shared" si="12"/>
        <v>79</v>
      </c>
      <c r="J14" s="25">
        <f t="shared" si="12"/>
        <v>80</v>
      </c>
      <c r="K14" s="25">
        <f t="shared" si="12"/>
        <v>81</v>
      </c>
      <c r="L14" s="25">
        <f t="shared" si="12"/>
        <v>82</v>
      </c>
      <c r="M14" s="25">
        <f t="shared" si="12"/>
        <v>83</v>
      </c>
      <c r="N14" s="25">
        <f t="shared" si="12"/>
        <v>84</v>
      </c>
      <c r="O14" s="25">
        <f t="shared" si="12"/>
        <v>85</v>
      </c>
      <c r="P14" s="25">
        <f t="shared" si="12"/>
        <v>86</v>
      </c>
      <c r="Q14" s="25">
        <f t="shared" si="12"/>
        <v>87</v>
      </c>
      <c r="R14" s="25">
        <f t="shared" si="12"/>
        <v>88</v>
      </c>
      <c r="S14" s="25">
        <f t="shared" si="12"/>
        <v>89</v>
      </c>
      <c r="T14" s="26">
        <f t="shared" si="12"/>
        <v>90</v>
      </c>
    </row>
    <row r="15" spans="1:36" ht="30" customHeight="1" x14ac:dyDescent="0.4">
      <c r="A15" s="44" t="s">
        <v>0</v>
      </c>
      <c r="B15" s="1" t="s">
        <v>1</v>
      </c>
      <c r="C15" s="40">
        <f>C3</f>
        <v>70</v>
      </c>
      <c r="D15" s="41">
        <f>D3</f>
        <v>10</v>
      </c>
      <c r="E15" s="29" t="str">
        <f>IF(E14&lt;=$C$3,T3,"")</f>
        <v/>
      </c>
      <c r="F15" s="3" t="str">
        <f t="shared" ref="F15:T15" si="13">IF(F14&lt;=$C$3,E15,"")</f>
        <v/>
      </c>
      <c r="G15" s="3" t="str">
        <f t="shared" si="13"/>
        <v/>
      </c>
      <c r="H15" s="3" t="str">
        <f t="shared" si="13"/>
        <v/>
      </c>
      <c r="I15" s="3" t="str">
        <f t="shared" si="13"/>
        <v/>
      </c>
      <c r="J15" s="3" t="str">
        <f t="shared" si="13"/>
        <v/>
      </c>
      <c r="K15" s="3" t="str">
        <f t="shared" si="13"/>
        <v/>
      </c>
      <c r="L15" s="3" t="str">
        <f t="shared" si="13"/>
        <v/>
      </c>
      <c r="M15" s="3" t="str">
        <f t="shared" si="13"/>
        <v/>
      </c>
      <c r="N15" s="3" t="str">
        <f t="shared" si="13"/>
        <v/>
      </c>
      <c r="O15" s="3" t="str">
        <f t="shared" si="13"/>
        <v/>
      </c>
      <c r="P15" s="3" t="str">
        <f t="shared" si="13"/>
        <v/>
      </c>
      <c r="Q15" s="3" t="str">
        <f t="shared" si="13"/>
        <v/>
      </c>
      <c r="R15" s="3" t="str">
        <f t="shared" si="13"/>
        <v/>
      </c>
      <c r="S15" s="3" t="str">
        <f t="shared" si="13"/>
        <v/>
      </c>
      <c r="T15" s="4" t="str">
        <f t="shared" si="13"/>
        <v/>
      </c>
    </row>
    <row r="16" spans="1:36" ht="30" customHeight="1" x14ac:dyDescent="0.4">
      <c r="A16" s="45"/>
      <c r="B16" s="17" t="s">
        <v>7</v>
      </c>
      <c r="C16" s="46" t="str">
        <f>C4</f>
        <v>基礎年金</v>
      </c>
      <c r="D16" s="47"/>
      <c r="E16" s="31">
        <f>T4</f>
        <v>82</v>
      </c>
      <c r="F16" s="7">
        <f t="shared" ref="F16:T17" si="14">E16</f>
        <v>82</v>
      </c>
      <c r="G16" s="7">
        <f t="shared" si="14"/>
        <v>82</v>
      </c>
      <c r="H16" s="7">
        <f t="shared" si="14"/>
        <v>82</v>
      </c>
      <c r="I16" s="7">
        <f t="shared" si="14"/>
        <v>82</v>
      </c>
      <c r="J16" s="7">
        <f t="shared" si="14"/>
        <v>82</v>
      </c>
      <c r="K16" s="7">
        <f t="shared" si="14"/>
        <v>82</v>
      </c>
      <c r="L16" s="7">
        <f t="shared" si="14"/>
        <v>82</v>
      </c>
      <c r="M16" s="7">
        <f t="shared" si="14"/>
        <v>82</v>
      </c>
      <c r="N16" s="7">
        <f t="shared" si="14"/>
        <v>82</v>
      </c>
      <c r="O16" s="7">
        <f t="shared" si="14"/>
        <v>82</v>
      </c>
      <c r="P16" s="7">
        <f t="shared" si="14"/>
        <v>82</v>
      </c>
      <c r="Q16" s="7">
        <f t="shared" si="14"/>
        <v>82</v>
      </c>
      <c r="R16" s="7">
        <f t="shared" si="14"/>
        <v>82</v>
      </c>
      <c r="S16" s="7">
        <f t="shared" si="14"/>
        <v>82</v>
      </c>
      <c r="T16" s="8">
        <f t="shared" si="14"/>
        <v>82</v>
      </c>
    </row>
    <row r="17" spans="1:20" ht="30" customHeight="1" x14ac:dyDescent="0.4">
      <c r="A17" s="45"/>
      <c r="B17" s="18"/>
      <c r="C17" s="48" t="str">
        <f>C5</f>
        <v>厚生年金</v>
      </c>
      <c r="D17" s="49"/>
      <c r="E17" s="33">
        <f>T5</f>
        <v>132</v>
      </c>
      <c r="F17" s="11">
        <f t="shared" si="14"/>
        <v>132</v>
      </c>
      <c r="G17" s="11">
        <f t="shared" si="14"/>
        <v>132</v>
      </c>
      <c r="H17" s="11">
        <f t="shared" si="14"/>
        <v>132</v>
      </c>
      <c r="I17" s="11">
        <f t="shared" si="14"/>
        <v>132</v>
      </c>
      <c r="J17" s="11">
        <f t="shared" si="14"/>
        <v>132</v>
      </c>
      <c r="K17" s="11">
        <f t="shared" si="14"/>
        <v>132</v>
      </c>
      <c r="L17" s="11">
        <f t="shared" si="14"/>
        <v>132</v>
      </c>
      <c r="M17" s="11">
        <f t="shared" si="14"/>
        <v>132</v>
      </c>
      <c r="N17" s="11">
        <f t="shared" si="14"/>
        <v>132</v>
      </c>
      <c r="O17" s="11">
        <f t="shared" si="14"/>
        <v>132</v>
      </c>
      <c r="P17" s="11">
        <f t="shared" si="14"/>
        <v>132</v>
      </c>
      <c r="Q17" s="11">
        <f t="shared" si="14"/>
        <v>132</v>
      </c>
      <c r="R17" s="11">
        <f t="shared" si="14"/>
        <v>132</v>
      </c>
      <c r="S17" s="11">
        <f t="shared" si="14"/>
        <v>132</v>
      </c>
      <c r="T17" s="12">
        <f t="shared" si="14"/>
        <v>132</v>
      </c>
    </row>
    <row r="18" spans="1:20" ht="30" customHeight="1" x14ac:dyDescent="0.4">
      <c r="A18" s="50"/>
      <c r="B18" s="22" t="s">
        <v>8</v>
      </c>
      <c r="C18" s="23"/>
      <c r="D18" s="24"/>
      <c r="E18" s="19">
        <f t="shared" ref="E18:T18" si="15">SUM(E15:E17)</f>
        <v>214</v>
      </c>
      <c r="F18" s="14">
        <f t="shared" si="15"/>
        <v>214</v>
      </c>
      <c r="G18" s="14">
        <f t="shared" si="15"/>
        <v>214</v>
      </c>
      <c r="H18" s="14">
        <f t="shared" si="15"/>
        <v>214</v>
      </c>
      <c r="I18" s="14">
        <f t="shared" si="15"/>
        <v>214</v>
      </c>
      <c r="J18" s="14">
        <f t="shared" si="15"/>
        <v>214</v>
      </c>
      <c r="K18" s="14">
        <f t="shared" si="15"/>
        <v>214</v>
      </c>
      <c r="L18" s="14">
        <f t="shared" si="15"/>
        <v>214</v>
      </c>
      <c r="M18" s="14">
        <f t="shared" si="15"/>
        <v>214</v>
      </c>
      <c r="N18" s="14">
        <f t="shared" si="15"/>
        <v>214</v>
      </c>
      <c r="O18" s="14">
        <f t="shared" si="15"/>
        <v>214</v>
      </c>
      <c r="P18" s="14">
        <f t="shared" si="15"/>
        <v>214</v>
      </c>
      <c r="Q18" s="14">
        <f t="shared" si="15"/>
        <v>214</v>
      </c>
      <c r="R18" s="14">
        <f t="shared" si="15"/>
        <v>214</v>
      </c>
      <c r="S18" s="14">
        <f t="shared" si="15"/>
        <v>214</v>
      </c>
      <c r="T18" s="15">
        <f t="shared" si="15"/>
        <v>214</v>
      </c>
    </row>
    <row r="19" spans="1:20" ht="30" customHeight="1" x14ac:dyDescent="0.4">
      <c r="A19" s="51" t="s">
        <v>2</v>
      </c>
      <c r="B19" s="1" t="s">
        <v>3</v>
      </c>
      <c r="C19" s="52">
        <v>5</v>
      </c>
      <c r="D19" s="39"/>
      <c r="E19" s="29">
        <f>C19*12</f>
        <v>60</v>
      </c>
      <c r="F19" s="3">
        <f t="shared" ref="F19:T19" si="16">E19</f>
        <v>60</v>
      </c>
      <c r="G19" s="3">
        <f t="shared" si="16"/>
        <v>60</v>
      </c>
      <c r="H19" s="3">
        <f t="shared" si="16"/>
        <v>60</v>
      </c>
      <c r="I19" s="3">
        <f t="shared" si="16"/>
        <v>60</v>
      </c>
      <c r="J19" s="3">
        <f t="shared" si="16"/>
        <v>60</v>
      </c>
      <c r="K19" s="3">
        <f t="shared" si="16"/>
        <v>60</v>
      </c>
      <c r="L19" s="3">
        <f t="shared" si="16"/>
        <v>60</v>
      </c>
      <c r="M19" s="3">
        <f t="shared" si="16"/>
        <v>60</v>
      </c>
      <c r="N19" s="3">
        <f t="shared" si="16"/>
        <v>60</v>
      </c>
      <c r="O19" s="3">
        <f t="shared" si="16"/>
        <v>60</v>
      </c>
      <c r="P19" s="3">
        <f t="shared" si="16"/>
        <v>60</v>
      </c>
      <c r="Q19" s="3">
        <f t="shared" si="16"/>
        <v>60</v>
      </c>
      <c r="R19" s="3">
        <f t="shared" si="16"/>
        <v>60</v>
      </c>
      <c r="S19" s="3">
        <f t="shared" si="16"/>
        <v>60</v>
      </c>
      <c r="T19" s="4">
        <f t="shared" si="16"/>
        <v>60</v>
      </c>
    </row>
    <row r="20" spans="1:20" ht="30" customHeight="1" x14ac:dyDescent="0.4">
      <c r="A20" s="53"/>
      <c r="B20" s="5" t="s">
        <v>11</v>
      </c>
      <c r="C20" s="16">
        <f>C8</f>
        <v>0</v>
      </c>
      <c r="D20" s="38">
        <f>D8</f>
        <v>6.2500000000000003E-3</v>
      </c>
      <c r="E20" s="31">
        <f t="shared" ref="E20:T20" si="17">IF(E14&lt;=$F2+$C$13, PMT($D8, $C13, -$C8, 0, 1), "")</f>
        <v>0</v>
      </c>
      <c r="F20" s="7">
        <f t="shared" si="17"/>
        <v>0</v>
      </c>
      <c r="G20" s="7">
        <f t="shared" si="17"/>
        <v>0</v>
      </c>
      <c r="H20" s="7">
        <f t="shared" si="17"/>
        <v>0</v>
      </c>
      <c r="I20" s="7">
        <f t="shared" si="17"/>
        <v>0</v>
      </c>
      <c r="J20" s="7">
        <f t="shared" si="17"/>
        <v>0</v>
      </c>
      <c r="K20" s="7" t="str">
        <f t="shared" si="17"/>
        <v/>
      </c>
      <c r="L20" s="7" t="str">
        <f t="shared" si="17"/>
        <v/>
      </c>
      <c r="M20" s="7" t="str">
        <f t="shared" si="17"/>
        <v/>
      </c>
      <c r="N20" s="7" t="str">
        <f t="shared" si="17"/>
        <v/>
      </c>
      <c r="O20" s="7" t="str">
        <f t="shared" si="17"/>
        <v/>
      </c>
      <c r="P20" s="7" t="str">
        <f t="shared" si="17"/>
        <v/>
      </c>
      <c r="Q20" s="7" t="str">
        <f t="shared" si="17"/>
        <v/>
      </c>
      <c r="R20" s="7" t="str">
        <f t="shared" si="17"/>
        <v/>
      </c>
      <c r="S20" s="7" t="str">
        <f t="shared" si="17"/>
        <v/>
      </c>
      <c r="T20" s="8" t="str">
        <f t="shared" si="17"/>
        <v/>
      </c>
    </row>
    <row r="21" spans="1:20" ht="30" customHeight="1" x14ac:dyDescent="0.4">
      <c r="A21" s="53"/>
      <c r="B21" s="9" t="s">
        <v>13</v>
      </c>
      <c r="C21" s="42">
        <f>C9</f>
        <v>75</v>
      </c>
      <c r="D21" s="43">
        <f>D9</f>
        <v>20</v>
      </c>
      <c r="E21" s="33">
        <f t="shared" ref="E21:T21" si="18">IF(E14&gt;=$C$9,$D$9*12,"")</f>
        <v>240</v>
      </c>
      <c r="F21" s="11">
        <f t="shared" si="18"/>
        <v>240</v>
      </c>
      <c r="G21" s="11">
        <f t="shared" si="18"/>
        <v>240</v>
      </c>
      <c r="H21" s="11">
        <f t="shared" si="18"/>
        <v>240</v>
      </c>
      <c r="I21" s="11">
        <f t="shared" si="18"/>
        <v>240</v>
      </c>
      <c r="J21" s="11">
        <f t="shared" si="18"/>
        <v>240</v>
      </c>
      <c r="K21" s="11">
        <f t="shared" si="18"/>
        <v>240</v>
      </c>
      <c r="L21" s="11">
        <f t="shared" si="18"/>
        <v>240</v>
      </c>
      <c r="M21" s="11">
        <f t="shared" si="18"/>
        <v>240</v>
      </c>
      <c r="N21" s="11">
        <f t="shared" si="18"/>
        <v>240</v>
      </c>
      <c r="O21" s="11">
        <f t="shared" si="18"/>
        <v>240</v>
      </c>
      <c r="P21" s="11">
        <f t="shared" si="18"/>
        <v>240</v>
      </c>
      <c r="Q21" s="11">
        <f t="shared" si="18"/>
        <v>240</v>
      </c>
      <c r="R21" s="11">
        <f t="shared" si="18"/>
        <v>240</v>
      </c>
      <c r="S21" s="11">
        <f t="shared" si="18"/>
        <v>240</v>
      </c>
      <c r="T21" s="12">
        <f t="shared" si="18"/>
        <v>240</v>
      </c>
    </row>
    <row r="22" spans="1:20" ht="30" customHeight="1" x14ac:dyDescent="0.4">
      <c r="A22" s="50"/>
      <c r="B22" s="22" t="s">
        <v>4</v>
      </c>
      <c r="C22" s="23"/>
      <c r="D22" s="24"/>
      <c r="E22" s="19">
        <f t="shared" ref="E22:T22" si="19">SUM(E19:E21)</f>
        <v>300</v>
      </c>
      <c r="F22" s="14">
        <f t="shared" si="19"/>
        <v>300</v>
      </c>
      <c r="G22" s="14">
        <f t="shared" si="19"/>
        <v>300</v>
      </c>
      <c r="H22" s="14">
        <f t="shared" si="19"/>
        <v>300</v>
      </c>
      <c r="I22" s="14">
        <f t="shared" si="19"/>
        <v>300</v>
      </c>
      <c r="J22" s="14">
        <f t="shared" si="19"/>
        <v>300</v>
      </c>
      <c r="K22" s="14">
        <f t="shared" si="19"/>
        <v>300</v>
      </c>
      <c r="L22" s="14">
        <f t="shared" si="19"/>
        <v>300</v>
      </c>
      <c r="M22" s="14">
        <f t="shared" si="19"/>
        <v>300</v>
      </c>
      <c r="N22" s="14">
        <f t="shared" si="19"/>
        <v>300</v>
      </c>
      <c r="O22" s="14">
        <f t="shared" si="19"/>
        <v>300</v>
      </c>
      <c r="P22" s="14">
        <f t="shared" si="19"/>
        <v>300</v>
      </c>
      <c r="Q22" s="14">
        <f t="shared" si="19"/>
        <v>300</v>
      </c>
      <c r="R22" s="14">
        <f t="shared" si="19"/>
        <v>300</v>
      </c>
      <c r="S22" s="14">
        <f t="shared" si="19"/>
        <v>300</v>
      </c>
      <c r="T22" s="15">
        <f t="shared" si="19"/>
        <v>300</v>
      </c>
    </row>
    <row r="23" spans="1:20" ht="30" customHeight="1" x14ac:dyDescent="0.4">
      <c r="A23" s="22" t="s">
        <v>5</v>
      </c>
      <c r="B23" s="23"/>
      <c r="C23" s="23"/>
      <c r="D23" s="24"/>
      <c r="E23" s="19">
        <f t="shared" ref="E23:T23" si="20">E18-E22</f>
        <v>-86</v>
      </c>
      <c r="F23" s="14">
        <f t="shared" si="20"/>
        <v>-86</v>
      </c>
      <c r="G23" s="14">
        <f t="shared" si="20"/>
        <v>-86</v>
      </c>
      <c r="H23" s="14">
        <f t="shared" si="20"/>
        <v>-86</v>
      </c>
      <c r="I23" s="14">
        <f t="shared" si="20"/>
        <v>-86</v>
      </c>
      <c r="J23" s="14">
        <f t="shared" si="20"/>
        <v>-86</v>
      </c>
      <c r="K23" s="14">
        <f t="shared" si="20"/>
        <v>-86</v>
      </c>
      <c r="L23" s="14">
        <f t="shared" si="20"/>
        <v>-86</v>
      </c>
      <c r="M23" s="14">
        <f t="shared" si="20"/>
        <v>-86</v>
      </c>
      <c r="N23" s="14">
        <f t="shared" si="20"/>
        <v>-86</v>
      </c>
      <c r="O23" s="14">
        <f t="shared" si="20"/>
        <v>-86</v>
      </c>
      <c r="P23" s="14">
        <f t="shared" si="20"/>
        <v>-86</v>
      </c>
      <c r="Q23" s="14">
        <f t="shared" si="20"/>
        <v>-86</v>
      </c>
      <c r="R23" s="14">
        <f t="shared" si="20"/>
        <v>-86</v>
      </c>
      <c r="S23" s="14">
        <f t="shared" si="20"/>
        <v>-86</v>
      </c>
      <c r="T23" s="15">
        <f t="shared" si="20"/>
        <v>-86</v>
      </c>
    </row>
    <row r="24" spans="1:20" ht="30" customHeight="1" x14ac:dyDescent="0.4">
      <c r="A24" s="22" t="s">
        <v>6</v>
      </c>
      <c r="B24" s="23"/>
      <c r="C24" s="23"/>
      <c r="D24" s="24"/>
      <c r="E24" s="36">
        <f>T12+E23</f>
        <v>1434</v>
      </c>
      <c r="F24" s="20">
        <f t="shared" ref="F24:T24" si="21">E24+F23</f>
        <v>1348</v>
      </c>
      <c r="G24" s="20">
        <f t="shared" si="21"/>
        <v>1262</v>
      </c>
      <c r="H24" s="20">
        <f t="shared" si="21"/>
        <v>1176</v>
      </c>
      <c r="I24" s="20">
        <f t="shared" si="21"/>
        <v>1090</v>
      </c>
      <c r="J24" s="20">
        <f t="shared" si="21"/>
        <v>1004</v>
      </c>
      <c r="K24" s="20">
        <f t="shared" si="21"/>
        <v>918</v>
      </c>
      <c r="L24" s="20">
        <f t="shared" si="21"/>
        <v>832</v>
      </c>
      <c r="M24" s="20">
        <f t="shared" si="21"/>
        <v>746</v>
      </c>
      <c r="N24" s="20">
        <f t="shared" si="21"/>
        <v>660</v>
      </c>
      <c r="O24" s="20">
        <f t="shared" si="21"/>
        <v>574</v>
      </c>
      <c r="P24" s="20">
        <f t="shared" si="21"/>
        <v>488</v>
      </c>
      <c r="Q24" s="20">
        <f t="shared" si="21"/>
        <v>402</v>
      </c>
      <c r="R24" s="20">
        <f t="shared" si="21"/>
        <v>316</v>
      </c>
      <c r="S24" s="20">
        <f t="shared" si="21"/>
        <v>230</v>
      </c>
      <c r="T24" s="21">
        <f t="shared" si="21"/>
        <v>144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36" orientation="landscape" horizontalDpi="0" verticalDpi="0" r:id="rId1"/>
  <headerFooter>
    <oddHeader>&amp;R&amp;A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グラフ</vt:lpstr>
      </vt:variant>
      <vt:variant>
        <vt:i4>6</vt:i4>
      </vt:variant>
    </vt:vector>
  </HeadingPairs>
  <TitlesOfParts>
    <vt:vector size="12" baseType="lpstr">
      <vt:lpstr>キャッシュフロー (1)</vt:lpstr>
      <vt:lpstr>キャッシュフロー (2)</vt:lpstr>
      <vt:lpstr>キャッシュフロー (3)</vt:lpstr>
      <vt:lpstr>キャッシュフロー (4)</vt:lpstr>
      <vt:lpstr>キャッシュフロー (5)</vt:lpstr>
      <vt:lpstr>キャッシュフロー (6)</vt:lpstr>
      <vt:lpstr>グラフ (1)</vt:lpstr>
      <vt:lpstr>グラフ (2)</vt:lpstr>
      <vt:lpstr>グラフ (3)</vt:lpstr>
      <vt:lpstr>グラフ (4)</vt:lpstr>
      <vt:lpstr>グラフ (5)</vt:lpstr>
      <vt:lpstr>グラフ 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Tsukahara</dc:creator>
  <cp:lastModifiedBy>浩明 中山</cp:lastModifiedBy>
  <cp:lastPrinted>2021-04-12T09:26:06Z</cp:lastPrinted>
  <dcterms:created xsi:type="dcterms:W3CDTF">2020-09-28T22:53:41Z</dcterms:created>
  <dcterms:modified xsi:type="dcterms:W3CDTF">2024-03-21T07:28:35Z</dcterms:modified>
</cp:coreProperties>
</file>